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KA FV ZBIORCZA" sheetId="1" r:id="rId1"/>
    <sheet name="Instrukcja" sheetId="2" r:id="rId2"/>
  </sheets>
  <externalReferences>
    <externalReference r:id="rId5"/>
  </externalReferences>
  <definedNames>
    <definedName name="_xlnm.Print_Area" localSheetId="0">'FORMATKA FV ZBIORCZA'!$A$43:$J$98</definedName>
    <definedName name="_xlnm.Print_Area" localSheetId="1">'Instrukcja'!$A$43:$J$98</definedName>
    <definedName name="słownie" localSheetId="0">'FORMATKA FV ZBIORCZA'!$B$3</definedName>
    <definedName name="słownie" localSheetId="1">'Instrukcja'!$B$3</definedName>
    <definedName name="słownie">#REF!</definedName>
  </definedNames>
  <calcPr fullCalcOnLoad="1"/>
</workbook>
</file>

<file path=xl/comments1.xml><?xml version="1.0" encoding="utf-8"?>
<comments xmlns="http://schemas.openxmlformats.org/spreadsheetml/2006/main">
  <authors>
    <author>Anna Gulczyńska</author>
  </authors>
  <commentList>
    <comment ref="A64" authorId="0">
      <text>
        <r>
          <rPr>
            <b/>
            <sz val="9"/>
            <rFont val="Tahoma"/>
            <family val="2"/>
          </rPr>
          <t xml:space="preserve">Anna Gulczyńska:
dodawanie pozycji automatycznie </t>
        </r>
      </text>
    </comment>
  </commentList>
</comments>
</file>

<file path=xl/comments2.xml><?xml version="1.0" encoding="utf-8"?>
<comments xmlns="http://schemas.openxmlformats.org/spreadsheetml/2006/main">
  <authors>
    <author>Anna Gulczyńska</author>
  </authors>
  <commentList>
    <comment ref="A64" authorId="0">
      <text>
        <r>
          <rPr>
            <b/>
            <sz val="9"/>
            <rFont val="Tahoma"/>
            <family val="2"/>
          </rPr>
          <t xml:space="preserve">Anna Gulczyńska:
dodawanie pozycji automatycznie </t>
        </r>
      </text>
    </comment>
    <comment ref="G65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przeliczenie euro na pln netto</t>
        </r>
      </text>
    </comment>
    <comment ref="H65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stawka vat</t>
        </r>
      </text>
    </comment>
    <comment ref="I65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vat w pln </t>
        </r>
      </text>
    </comment>
    <comment ref="J65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wartośc brutto przeliczona na pln</t>
        </r>
      </text>
    </comment>
    <comment ref="G67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przeliczenie euro na pln netto</t>
        </r>
      </text>
    </comment>
    <comment ref="H67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stawka vat </t>
        </r>
      </text>
    </comment>
    <comment ref="I67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vat w pln </t>
        </r>
      </text>
    </comment>
    <comment ref="J67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wartośc brutto przeliczona na pln</t>
        </r>
      </text>
    </comment>
    <comment ref="G69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przeliczenie euro na pln netto</t>
        </r>
      </text>
    </comment>
    <comment ref="I69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vat w pln </t>
        </r>
      </text>
    </comment>
    <comment ref="J69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wartośc brutto przeliczona na pln</t>
        </r>
      </text>
    </comment>
    <comment ref="G82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suma wszystkich pozycji w netto</t>
        </r>
      </text>
    </comment>
    <comment ref="I82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suma vat w euro</t>
        </r>
      </text>
    </comment>
    <comment ref="J82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suma euro brutto</t>
        </r>
      </text>
    </comment>
    <comment ref="G83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suma wszystkich pozycji w pln netto</t>
        </r>
      </text>
    </comment>
    <comment ref="I83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suma vat w pln</t>
        </r>
      </text>
    </comment>
    <comment ref="J83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suma pln brutto</t>
        </r>
      </text>
    </comment>
    <comment ref="G71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przeliczenie euro na pln netto</t>
        </r>
      </text>
    </comment>
    <comment ref="I71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vat w pln </t>
        </r>
      </text>
    </comment>
    <comment ref="J71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wartośc brutto przeliczona na pln</t>
        </r>
      </text>
    </comment>
    <comment ref="G73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przeliczenie euro na pln netto</t>
        </r>
      </text>
    </comment>
    <comment ref="I73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vat w pln </t>
        </r>
      </text>
    </comment>
    <comment ref="J73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wartośc brutto przeliczona na pln</t>
        </r>
      </text>
    </comment>
    <comment ref="G85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suma wszystkich pozycji w netto</t>
        </r>
      </text>
    </comment>
    <comment ref="I85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suma vat w euro</t>
        </r>
      </text>
    </comment>
    <comment ref="J85" authorId="0">
      <text>
        <r>
          <rPr>
            <b/>
            <sz val="9"/>
            <rFont val="Tahoma"/>
            <family val="2"/>
          </rPr>
          <t>Anna Gulczyńska:</t>
        </r>
        <r>
          <rPr>
            <sz val="9"/>
            <rFont val="Tahoma"/>
            <family val="2"/>
          </rPr>
          <t xml:space="preserve">
suma euro brutto</t>
        </r>
      </text>
    </comment>
  </commentList>
</comments>
</file>

<file path=xl/sharedStrings.xml><?xml version="1.0" encoding="utf-8"?>
<sst xmlns="http://schemas.openxmlformats.org/spreadsheetml/2006/main" count="651" uniqueCount="125">
  <si>
    <t>-</t>
  </si>
  <si>
    <t>Y=</t>
  </si>
  <si>
    <t>X=</t>
  </si>
  <si>
    <t>KOMORKI:</t>
  </si>
  <si>
    <t xml:space="preserve"> </t>
  </si>
  <si>
    <t>main</t>
  </si>
  <si>
    <t>|</t>
  </si>
  <si>
    <t>mod:</t>
  </si>
  <si>
    <t>cyf:</t>
  </si>
  <si>
    <t>X=1</t>
  </si>
  <si>
    <t>X&lt;&gt;1</t>
  </si>
  <si>
    <t>=</t>
  </si>
  <si>
    <t>VAL:</t>
  </si>
  <si>
    <t>FORM:</t>
  </si>
  <si>
    <t xml:space="preserve">dziesięć </t>
  </si>
  <si>
    <t>złotych</t>
  </si>
  <si>
    <t xml:space="preserve">sto </t>
  </si>
  <si>
    <t xml:space="preserve">jedenaście </t>
  </si>
  <si>
    <t xml:space="preserve">jeden </t>
  </si>
  <si>
    <t xml:space="preserve">milion </t>
  </si>
  <si>
    <t xml:space="preserve">tysiąc </t>
  </si>
  <si>
    <t>złoty</t>
  </si>
  <si>
    <t xml:space="preserve">dwieście </t>
  </si>
  <si>
    <t xml:space="preserve">dwanaście </t>
  </si>
  <si>
    <t xml:space="preserve">dwa </t>
  </si>
  <si>
    <t xml:space="preserve">miliony </t>
  </si>
  <si>
    <t xml:space="preserve">tysiące </t>
  </si>
  <si>
    <t>złote</t>
  </si>
  <si>
    <t xml:space="preserve">trzysta </t>
  </si>
  <si>
    <t xml:space="preserve">trzynaście </t>
  </si>
  <si>
    <t xml:space="preserve">trzy </t>
  </si>
  <si>
    <t xml:space="preserve">milionów </t>
  </si>
  <si>
    <t xml:space="preserve">tysięcy </t>
  </si>
  <si>
    <t xml:space="preserve">czterysta </t>
  </si>
  <si>
    <t xml:space="preserve">czternaście </t>
  </si>
  <si>
    <t xml:space="preserve">cztery </t>
  </si>
  <si>
    <t xml:space="preserve">pięćset </t>
  </si>
  <si>
    <t xml:space="preserve">piętnaście </t>
  </si>
  <si>
    <t xml:space="preserve">pięć </t>
  </si>
  <si>
    <t xml:space="preserve">sześćset </t>
  </si>
  <si>
    <t xml:space="preserve">szesnaście </t>
  </si>
  <si>
    <t xml:space="preserve">sześć </t>
  </si>
  <si>
    <t xml:space="preserve">siedemset </t>
  </si>
  <si>
    <t xml:space="preserve">siedemnaście </t>
  </si>
  <si>
    <t xml:space="preserve">siedem </t>
  </si>
  <si>
    <t xml:space="preserve">osiemset </t>
  </si>
  <si>
    <t xml:space="preserve">osiemnaście </t>
  </si>
  <si>
    <t xml:space="preserve">osiem </t>
  </si>
  <si>
    <t xml:space="preserve">dziewięćset </t>
  </si>
  <si>
    <t xml:space="preserve">dziewiętnaście </t>
  </si>
  <si>
    <t xml:space="preserve">dziewięć </t>
  </si>
  <si>
    <t>!X=1!</t>
  </si>
  <si>
    <t xml:space="preserve">dwadzieścia </t>
  </si>
  <si>
    <t xml:space="preserve">trzydzieści </t>
  </si>
  <si>
    <t xml:space="preserve">czterdzieści </t>
  </si>
  <si>
    <t xml:space="preserve">pięćdziesiąt </t>
  </si>
  <si>
    <t xml:space="preserve">sześćdziesiąt </t>
  </si>
  <si>
    <t xml:space="preserve">siedemdziesiąt </t>
  </si>
  <si>
    <t xml:space="preserve">osiemdziesiąt </t>
  </si>
  <si>
    <t xml:space="preserve">dziewięćdziesiąt </t>
  </si>
  <si>
    <t xml:space="preserve"> © POMYSŁ PROCEDURY SŁOWNIE MACIEJ RAK</t>
  </si>
  <si>
    <t>MODYFIKACJE MAREK KARABUŁA</t>
  </si>
  <si>
    <t>fax: (022) 519 08 33</t>
  </si>
  <si>
    <t>Oryginał</t>
  </si>
  <si>
    <t>Kopia</t>
  </si>
  <si>
    <t>Nazwa:</t>
  </si>
  <si>
    <t>Adres:</t>
  </si>
  <si>
    <t>Numer NIP:</t>
  </si>
  <si>
    <t>Lp.</t>
  </si>
  <si>
    <t>Kwoty</t>
  </si>
  <si>
    <t xml:space="preserve">16MB RAM </t>
  </si>
  <si>
    <t>CD-ROM 24 speed</t>
  </si>
  <si>
    <t>Razem:</t>
  </si>
  <si>
    <t>Sposób zapłaty:</t>
  </si>
  <si>
    <t>Termin zapłaty:</t>
  </si>
  <si>
    <t>ZW</t>
  </si>
  <si>
    <t>Ilość</t>
  </si>
  <si>
    <t>VAT</t>
  </si>
  <si>
    <t>Data wystawienia:</t>
  </si>
  <si>
    <t>W tym:</t>
  </si>
  <si>
    <t xml:space="preserve">Przelew </t>
  </si>
  <si>
    <t xml:space="preserve">Wartość netto EURO </t>
  </si>
  <si>
    <t>kwota VAT EURO</t>
  </si>
  <si>
    <t>Wartość brutto EURO</t>
  </si>
  <si>
    <t xml:space="preserve">Cena </t>
  </si>
  <si>
    <t>Razem EURO</t>
  </si>
  <si>
    <t>Razem PLN</t>
  </si>
  <si>
    <t>EURO</t>
  </si>
  <si>
    <t xml:space="preserve">Optima Sp. z o. o. </t>
  </si>
  <si>
    <t>WALUTA EURO</t>
  </si>
  <si>
    <t>701-015-79-36</t>
  </si>
  <si>
    <t>___________________</t>
  </si>
  <si>
    <t>Data i podpis Odbiorcy</t>
  </si>
  <si>
    <t>____________________</t>
  </si>
  <si>
    <t>Ogółem do zapłaty:</t>
  </si>
  <si>
    <t>Imię i nazwisko wystawcy</t>
  </si>
  <si>
    <t>ul. Mickiewicza 36A, 01-616 Warszawa</t>
  </si>
  <si>
    <t xml:space="preserve">FAKTURA  VAT Nr: </t>
  </si>
  <si>
    <r>
      <rPr>
        <b/>
        <i/>
        <sz val="10"/>
        <color indexed="10"/>
        <rFont val="Arial CE"/>
        <family val="0"/>
      </rPr>
      <t>kwota słownie</t>
    </r>
    <r>
      <rPr>
        <b/>
        <sz val="10"/>
        <color indexed="10"/>
        <rFont val="Arial CE"/>
        <family val="0"/>
      </rPr>
      <t xml:space="preserve"> 00/100 EURO</t>
    </r>
  </si>
  <si>
    <t>wartość PLN</t>
  </si>
  <si>
    <t>VAT w PLN</t>
  </si>
  <si>
    <t>brutto w PLN</t>
  </si>
  <si>
    <t>DANE FIRMY</t>
  </si>
  <si>
    <r>
      <t xml:space="preserve">Rachunek bankowy w EURO: </t>
    </r>
  </si>
  <si>
    <t>słownie do zapłaty:</t>
  </si>
  <si>
    <t>Rachunek bankowy w EURO + KOD SWIFT</t>
  </si>
  <si>
    <t>Kurs</t>
  </si>
  <si>
    <t>cena w PLN</t>
  </si>
  <si>
    <t>Uwagi</t>
  </si>
  <si>
    <t>data sprzedazy (data rozładunku)</t>
  </si>
  <si>
    <t>z dnia poprzedzającego rozładunek</t>
  </si>
  <si>
    <t>NR ZLECENIA KTÓREGO DOTYCZY, SPEDYTOR, NR AUTA, ZA CO</t>
  </si>
  <si>
    <t>suma EURO</t>
  </si>
  <si>
    <t>suma VAT €</t>
  </si>
  <si>
    <t>suma brutto €</t>
  </si>
  <si>
    <t>suma PLN</t>
  </si>
  <si>
    <t>suma VAT PLN</t>
  </si>
  <si>
    <t>suma brutto PLN</t>
  </si>
  <si>
    <t>Wartość netto PLN</t>
  </si>
  <si>
    <t>kwota VAT PLN</t>
  </si>
  <si>
    <t>Wartość brutto PLN</t>
  </si>
  <si>
    <t>Cena w PLN</t>
  </si>
  <si>
    <t>Data sprzedaży:</t>
  </si>
  <si>
    <t>XXXXXXX</t>
  </si>
  <si>
    <t xml:space="preserve">Optima Logistics Group S.A.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</si>
</sst>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$&quot;;&quot;-&quot;#,##0&quot;$&quot;"/>
    <numFmt numFmtId="165" formatCode=";;;"/>
    <numFmt numFmtId="166" formatCode="dd/mm/yy"/>
    <numFmt numFmtId="167" formatCode="m/d/yy"/>
    <numFmt numFmtId="168" formatCode="#,##0&quot; szt&quot;"/>
    <numFmt numFmtId="169" formatCode="#,##0.00&quot; zł&quot;"/>
    <numFmt numFmtId="170" formatCode="#,##0&quot; zł&quot;"/>
    <numFmt numFmtId="171" formatCode="#,##0&quot; DM&quot;"/>
    <numFmt numFmtId="172" formatCode="#,##0.0&quot; $&quot;"/>
    <numFmt numFmtId="173" formatCode="#\ ###\ ###\ ##0\ \z\ł"/>
    <numFmt numFmtId="174" formatCode="#,##0.0&quot; DM&quot;"/>
    <numFmt numFmtId="175" formatCode="&quot;See Note &quot;\ #"/>
    <numFmt numFmtId="176" formatCode="0.0000&quot;$&quot;"/>
    <numFmt numFmtId="177" formatCode="0.0000\ &quot;zł&quot;"/>
    <numFmt numFmtId="178" formatCode="\k\uyys"/>
    <numFmt numFmtId="179" formatCode="[$-415]d\ mmmm\ yyyy"/>
    <numFmt numFmtId="180" formatCode="#,##0.00\ &quot;zł&quot;"/>
    <numFmt numFmtId="181" formatCode="[$-F800]dddd\,\ mmmm\ dd\,\ yyyy"/>
    <numFmt numFmtId="182" formatCode="0.0000"/>
  </numFmts>
  <fonts count="80">
    <font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sz val="8"/>
      <name val="Helv"/>
      <family val="0"/>
    </font>
    <font>
      <sz val="9"/>
      <name val="Arial CE"/>
      <family val="2"/>
    </font>
    <font>
      <b/>
      <i/>
      <sz val="8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14"/>
      <color indexed="10"/>
      <name val="Arial CE"/>
      <family val="0"/>
    </font>
    <font>
      <b/>
      <u val="single"/>
      <sz val="11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 CE"/>
      <family val="0"/>
    </font>
    <font>
      <b/>
      <i/>
      <sz val="11"/>
      <color indexed="10"/>
      <name val="Arial CE"/>
      <family val="0"/>
    </font>
    <font>
      <b/>
      <i/>
      <sz val="10"/>
      <color indexed="10"/>
      <name val="Arial CE"/>
      <family val="0"/>
    </font>
    <font>
      <b/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11"/>
      <color indexed="10"/>
      <name val="Arial CE"/>
      <family val="0"/>
    </font>
    <font>
      <sz val="12"/>
      <color indexed="10"/>
      <name val="Arial CE"/>
      <family val="0"/>
    </font>
    <font>
      <b/>
      <sz val="9"/>
      <color indexed="10"/>
      <name val="Arial CE"/>
      <family val="0"/>
    </font>
    <font>
      <b/>
      <sz val="7"/>
      <color indexed="10"/>
      <name val="Arial CE"/>
      <family val="0"/>
    </font>
    <font>
      <b/>
      <u val="single"/>
      <sz val="7"/>
      <color indexed="10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9"/>
      <color rgb="FFFF0000"/>
      <name val="Arial CE"/>
      <family val="2"/>
    </font>
    <font>
      <b/>
      <sz val="11"/>
      <color rgb="FFFF0000"/>
      <name val="Arial CE"/>
      <family val="0"/>
    </font>
    <font>
      <sz val="12"/>
      <color rgb="FFFF0000"/>
      <name val="Arial CE"/>
      <family val="0"/>
    </font>
    <font>
      <b/>
      <sz val="9"/>
      <color rgb="FFFF0000"/>
      <name val="Arial CE"/>
      <family val="0"/>
    </font>
    <font>
      <b/>
      <sz val="7"/>
      <color rgb="FFFF0000"/>
      <name val="Arial CE"/>
      <family val="0"/>
    </font>
    <font>
      <b/>
      <u val="single"/>
      <sz val="7"/>
      <color rgb="FFFF0000"/>
      <name val="Arial CE"/>
      <family val="0"/>
    </font>
    <font>
      <sz val="9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ashDot"/>
      <bottom style="medium"/>
    </border>
    <border>
      <left style="thin"/>
      <right style="thin"/>
      <top style="medium"/>
      <bottom style="dashDot"/>
    </border>
    <border>
      <left style="thin"/>
      <right style="medium"/>
      <top style="medium"/>
      <bottom style="dashDot"/>
    </border>
    <border>
      <left>
        <color indexed="63"/>
      </left>
      <right style="thin"/>
      <top style="medium"/>
      <bottom style="dashDot"/>
    </border>
    <border>
      <left>
        <color indexed="63"/>
      </left>
      <right style="medium"/>
      <top style="medium"/>
      <bottom style="dashDot"/>
    </border>
    <border>
      <left>
        <color indexed="63"/>
      </left>
      <right>
        <color indexed="63"/>
      </right>
      <top style="medium"/>
      <bottom style="dashDot"/>
    </border>
    <border>
      <left style="thin"/>
      <right>
        <color indexed="63"/>
      </right>
      <top style="medium"/>
      <bottom style="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ashDot"/>
      <bottom style="medium"/>
    </border>
    <border>
      <left>
        <color indexed="63"/>
      </left>
      <right style="thin"/>
      <top style="dashDot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175" fontId="9" fillId="0" borderId="0">
      <alignment horizontal="left"/>
      <protection/>
    </xf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fill" vertical="center"/>
      <protection/>
    </xf>
    <xf numFmtId="0" fontId="0" fillId="0" borderId="0" xfId="0" applyFont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7" fontId="2" fillId="0" borderId="15" xfId="0" applyNumberFormat="1" applyFont="1" applyBorder="1" applyAlignment="1" applyProtection="1">
      <alignment vertical="center"/>
      <protection/>
    </xf>
    <xf numFmtId="9" fontId="2" fillId="0" borderId="16" xfId="0" applyNumberFormat="1" applyFont="1" applyBorder="1" applyAlignment="1" applyProtection="1">
      <alignment horizontal="center" vertical="center"/>
      <protection/>
    </xf>
    <xf numFmtId="7" fontId="2" fillId="0" borderId="17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7" fontId="2" fillId="0" borderId="0" xfId="0" applyNumberFormat="1" applyFont="1" applyBorder="1" applyAlignment="1" applyProtection="1">
      <alignment vertical="center"/>
      <protection/>
    </xf>
    <xf numFmtId="7" fontId="2" fillId="0" borderId="11" xfId="0" applyNumberFormat="1" applyFont="1" applyBorder="1" applyAlignment="1" applyProtection="1">
      <alignment vertical="center"/>
      <protection/>
    </xf>
    <xf numFmtId="7" fontId="2" fillId="0" borderId="18" xfId="0" applyNumberFormat="1" applyFont="1" applyBorder="1" applyAlignment="1" applyProtection="1">
      <alignment horizontal="right" vertical="center"/>
      <protection/>
    </xf>
    <xf numFmtId="9" fontId="2" fillId="0" borderId="18" xfId="0" applyNumberFormat="1" applyFont="1" applyBorder="1" applyAlignment="1" applyProtection="1">
      <alignment horizontal="center" vertical="center"/>
      <protection/>
    </xf>
    <xf numFmtId="7" fontId="2" fillId="0" borderId="19" xfId="0" applyNumberFormat="1" applyFont="1" applyBorder="1" applyAlignment="1" applyProtection="1">
      <alignment horizontal="right" vertical="center"/>
      <protection/>
    </xf>
    <xf numFmtId="2" fontId="7" fillId="0" borderId="20" xfId="0" applyNumberFormat="1" applyFont="1" applyBorder="1" applyAlignment="1" applyProtection="1">
      <alignment vertical="center"/>
      <protection/>
    </xf>
    <xf numFmtId="9" fontId="7" fillId="0" borderId="20" xfId="0" applyNumberFormat="1" applyFont="1" applyBorder="1" applyAlignment="1" applyProtection="1">
      <alignment horizontal="center" vertical="center"/>
      <protection/>
    </xf>
    <xf numFmtId="2" fontId="7" fillId="0" borderId="21" xfId="0" applyNumberFormat="1" applyFont="1" applyBorder="1" applyAlignment="1" applyProtection="1">
      <alignment vertical="center"/>
      <protection/>
    </xf>
    <xf numFmtId="2" fontId="2" fillId="0" borderId="20" xfId="0" applyNumberFormat="1" applyFont="1" applyBorder="1" applyAlignment="1" applyProtection="1">
      <alignment horizontal="right" vertical="center"/>
      <protection/>
    </xf>
    <xf numFmtId="9" fontId="2" fillId="0" borderId="20" xfId="0" applyNumberFormat="1" applyFont="1" applyBorder="1" applyAlignment="1" applyProtection="1">
      <alignment horizontal="center" vertical="center"/>
      <protection/>
    </xf>
    <xf numFmtId="7" fontId="2" fillId="0" borderId="20" xfId="0" applyNumberFormat="1" applyFont="1" applyBorder="1" applyAlignment="1" applyProtection="1">
      <alignment horizontal="right" vertical="center"/>
      <protection/>
    </xf>
    <xf numFmtId="2" fontId="2" fillId="0" borderId="21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9" fontId="2" fillId="0" borderId="25" xfId="0" applyNumberFormat="1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7" fontId="2" fillId="0" borderId="21" xfId="0" applyNumberFormat="1" applyFont="1" applyBorder="1" applyAlignment="1" applyProtection="1">
      <alignment horizontal="right" vertical="center"/>
      <protection/>
    </xf>
    <xf numFmtId="9" fontId="2" fillId="0" borderId="25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1" fillId="0" borderId="27" xfId="0" applyFont="1" applyBorder="1" applyAlignment="1" applyProtection="1">
      <alignment horizontal="center"/>
      <protection/>
    </xf>
    <xf numFmtId="9" fontId="0" fillId="0" borderId="1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right" vertical="top"/>
      <protection/>
    </xf>
    <xf numFmtId="0" fontId="3" fillId="0" borderId="0" xfId="0" applyFont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28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167" fontId="0" fillId="0" borderId="1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9" fontId="2" fillId="0" borderId="0" xfId="0" applyNumberFormat="1" applyFont="1" applyBorder="1" applyAlignment="1" applyProtection="1">
      <alignment horizontal="center" vertical="center"/>
      <protection/>
    </xf>
    <xf numFmtId="169" fontId="2" fillId="0" borderId="0" xfId="0" applyNumberFormat="1" applyFont="1" applyBorder="1" applyAlignment="1" applyProtection="1">
      <alignment vertical="center"/>
      <protection/>
    </xf>
    <xf numFmtId="169" fontId="2" fillId="0" borderId="11" xfId="0" applyNumberFormat="1" applyFont="1" applyBorder="1" applyAlignment="1" applyProtection="1">
      <alignment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right" vertical="center"/>
      <protection/>
    </xf>
    <xf numFmtId="171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/>
    </xf>
    <xf numFmtId="171" fontId="10" fillId="0" borderId="29" xfId="0" applyNumberFormat="1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4" fontId="0" fillId="0" borderId="0" xfId="0" applyNumberFormat="1" applyFont="1" applyAlignment="1" applyProtection="1">
      <alignment vertical="center"/>
      <protection/>
    </xf>
    <xf numFmtId="171" fontId="0" fillId="0" borderId="29" xfId="0" applyNumberFormat="1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1" fontId="0" fillId="0" borderId="31" xfId="0" applyNumberFormat="1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175" fontId="7" fillId="0" borderId="0" xfId="52" applyFont="1" applyBorder="1" applyProtection="1">
      <alignment horizontal="left"/>
      <protection/>
    </xf>
    <xf numFmtId="10" fontId="0" fillId="0" borderId="32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7" fontId="2" fillId="0" borderId="35" xfId="0" applyNumberFormat="1" applyFont="1" applyBorder="1" applyAlignment="1" applyProtection="1">
      <alignment horizontal="right" vertical="center"/>
      <protection/>
    </xf>
    <xf numFmtId="173" fontId="2" fillId="0" borderId="36" xfId="0" applyNumberFormat="1" applyFont="1" applyBorder="1" applyAlignment="1" applyProtection="1">
      <alignment horizontal="center" vertical="center"/>
      <protection/>
    </xf>
    <xf numFmtId="7" fontId="2" fillId="0" borderId="37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7" fontId="2" fillId="0" borderId="0" xfId="0" applyNumberFormat="1" applyFont="1" applyBorder="1" applyAlignment="1" applyProtection="1">
      <alignment horizontal="right" vertical="center"/>
      <protection/>
    </xf>
    <xf numFmtId="173" fontId="2" fillId="0" borderId="0" xfId="0" applyNumberFormat="1" applyFont="1" applyBorder="1" applyAlignment="1" applyProtection="1">
      <alignment horizontal="center" vertical="center"/>
      <protection/>
    </xf>
    <xf numFmtId="7" fontId="2" fillId="0" borderId="11" xfId="0" applyNumberFormat="1" applyFont="1" applyBorder="1" applyAlignment="1" applyProtection="1">
      <alignment horizontal="right" vertical="center"/>
      <protection/>
    </xf>
    <xf numFmtId="7" fontId="5" fillId="0" borderId="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70" fillId="0" borderId="0" xfId="0" applyFont="1" applyBorder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 locked="0"/>
    </xf>
    <xf numFmtId="0" fontId="71" fillId="0" borderId="11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 locked="0"/>
    </xf>
    <xf numFmtId="0" fontId="71" fillId="0" borderId="0" xfId="0" applyFont="1" applyBorder="1" applyAlignment="1" applyProtection="1">
      <alignment vertical="center"/>
      <protection locked="0"/>
    </xf>
    <xf numFmtId="0" fontId="71" fillId="0" borderId="0" xfId="0" applyFont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2" fontId="10" fillId="0" borderId="13" xfId="0" applyNumberFormat="1" applyFont="1" applyBorder="1" applyAlignment="1" applyProtection="1">
      <alignment vertical="center"/>
      <protection/>
    </xf>
    <xf numFmtId="2" fontId="73" fillId="0" borderId="38" xfId="0" applyNumberFormat="1" applyFont="1" applyBorder="1" applyAlignment="1" applyProtection="1">
      <alignment vertical="center"/>
      <protection locked="0"/>
    </xf>
    <xf numFmtId="9" fontId="10" fillId="0" borderId="38" xfId="53" applyFont="1" applyBorder="1" applyAlignment="1" applyProtection="1">
      <alignment horizontal="center" vertical="center"/>
      <protection/>
    </xf>
    <xf numFmtId="2" fontId="10" fillId="0" borderId="39" xfId="0" applyNumberFormat="1" applyFont="1" applyBorder="1" applyAlignment="1" applyProtection="1">
      <alignment vertical="center"/>
      <protection/>
    </xf>
    <xf numFmtId="9" fontId="10" fillId="0" borderId="20" xfId="53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0" fontId="74" fillId="0" borderId="40" xfId="0" applyFont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4" fillId="0" borderId="41" xfId="0" applyFont="1" applyBorder="1" applyAlignment="1" applyProtection="1">
      <alignment horizontal="center" vertical="center"/>
      <protection locked="0"/>
    </xf>
    <xf numFmtId="0" fontId="74" fillId="0" borderId="17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vertical="center"/>
      <protection/>
    </xf>
    <xf numFmtId="2" fontId="10" fillId="0" borderId="42" xfId="0" applyNumberFormat="1" applyFont="1" applyBorder="1" applyAlignment="1" applyProtection="1">
      <alignment vertical="center"/>
      <protection/>
    </xf>
    <xf numFmtId="2" fontId="73" fillId="0" borderId="43" xfId="0" applyNumberFormat="1" applyFont="1" applyBorder="1" applyAlignment="1" applyProtection="1">
      <alignment vertical="center"/>
      <protection/>
    </xf>
    <xf numFmtId="2" fontId="10" fillId="0" borderId="44" xfId="0" applyNumberFormat="1" applyFont="1" applyBorder="1" applyAlignment="1" applyProtection="1">
      <alignment vertical="center"/>
      <protection/>
    </xf>
    <xf numFmtId="2" fontId="73" fillId="0" borderId="35" xfId="0" applyNumberFormat="1" applyFont="1" applyBorder="1" applyAlignment="1" applyProtection="1">
      <alignment vertical="center"/>
      <protection/>
    </xf>
    <xf numFmtId="2" fontId="73" fillId="0" borderId="37" xfId="0" applyNumberFormat="1" applyFont="1" applyBorder="1" applyAlignment="1" applyProtection="1">
      <alignment vertical="center"/>
      <protection/>
    </xf>
    <xf numFmtId="2" fontId="73" fillId="0" borderId="36" xfId="0" applyNumberFormat="1" applyFont="1" applyBorder="1" applyAlignment="1" applyProtection="1">
      <alignment vertical="center"/>
      <protection locked="0"/>
    </xf>
    <xf numFmtId="2" fontId="73" fillId="0" borderId="42" xfId="0" applyNumberFormat="1" applyFont="1" applyBorder="1" applyAlignment="1" applyProtection="1">
      <alignment vertical="center"/>
      <protection locked="0"/>
    </xf>
    <xf numFmtId="2" fontId="10" fillId="0" borderId="45" xfId="0" applyNumberFormat="1" applyFont="1" applyBorder="1" applyAlignment="1" applyProtection="1">
      <alignment vertical="center"/>
      <protection/>
    </xf>
    <xf numFmtId="9" fontId="10" fillId="0" borderId="36" xfId="53" applyFont="1" applyBorder="1" applyAlignment="1" applyProtection="1">
      <alignment horizontal="center" vertical="center"/>
      <protection/>
    </xf>
    <xf numFmtId="9" fontId="10" fillId="0" borderId="42" xfId="53" applyFont="1" applyBorder="1" applyAlignment="1" applyProtection="1">
      <alignment horizontal="center" vertical="center"/>
      <protection/>
    </xf>
    <xf numFmtId="2" fontId="10" fillId="0" borderId="46" xfId="0" applyNumberFormat="1" applyFont="1" applyBorder="1" applyAlignment="1" applyProtection="1">
      <alignment vertical="center"/>
      <protection/>
    </xf>
    <xf numFmtId="9" fontId="2" fillId="0" borderId="14" xfId="0" applyNumberFormat="1" applyFont="1" applyBorder="1" applyAlignment="1" applyProtection="1">
      <alignment horizontal="center" vertical="center"/>
      <protection/>
    </xf>
    <xf numFmtId="2" fontId="73" fillId="0" borderId="35" xfId="0" applyNumberFormat="1" applyFont="1" applyBorder="1" applyAlignment="1" applyProtection="1">
      <alignment vertical="center"/>
      <protection locked="0"/>
    </xf>
    <xf numFmtId="9" fontId="10" fillId="0" borderId="35" xfId="53" applyFont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vertical="center"/>
      <protection/>
    </xf>
    <xf numFmtId="0" fontId="74" fillId="0" borderId="41" xfId="0" applyFont="1" applyBorder="1" applyAlignment="1" applyProtection="1">
      <alignment horizontal="center" vertical="center"/>
      <protection locked="0"/>
    </xf>
    <xf numFmtId="9" fontId="2" fillId="0" borderId="13" xfId="0" applyNumberFormat="1" applyFont="1" applyBorder="1" applyAlignment="1" applyProtection="1">
      <alignment horizontal="center" vertical="center"/>
      <protection/>
    </xf>
    <xf numFmtId="9" fontId="2" fillId="0" borderId="11" xfId="0" applyNumberFormat="1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2" fontId="76" fillId="0" borderId="20" xfId="0" applyNumberFormat="1" applyFont="1" applyBorder="1" applyAlignment="1" applyProtection="1">
      <alignment vertical="center"/>
      <protection/>
    </xf>
    <xf numFmtId="2" fontId="76" fillId="0" borderId="21" xfId="0" applyNumberFormat="1" applyFont="1" applyBorder="1" applyAlignment="1" applyProtection="1">
      <alignment vertical="center"/>
      <protection/>
    </xf>
    <xf numFmtId="2" fontId="77" fillId="0" borderId="20" xfId="0" applyNumberFormat="1" applyFont="1" applyBorder="1" applyAlignment="1" applyProtection="1">
      <alignment vertical="center"/>
      <protection/>
    </xf>
    <xf numFmtId="2" fontId="77" fillId="0" borderId="21" xfId="0" applyNumberFormat="1" applyFont="1" applyBorder="1" applyAlignment="1" applyProtection="1">
      <alignment vertical="center"/>
      <protection/>
    </xf>
    <xf numFmtId="2" fontId="10" fillId="0" borderId="36" xfId="0" applyNumberFormat="1" applyFont="1" applyBorder="1" applyAlignment="1" applyProtection="1">
      <alignment vertical="center"/>
      <protection locked="0"/>
    </xf>
    <xf numFmtId="2" fontId="10" fillId="0" borderId="47" xfId="0" applyNumberFormat="1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2" fontId="10" fillId="0" borderId="43" xfId="0" applyNumberFormat="1" applyFont="1" applyBorder="1" applyAlignment="1" applyProtection="1">
      <alignment vertical="center"/>
      <protection/>
    </xf>
    <xf numFmtId="2" fontId="10" fillId="0" borderId="38" xfId="0" applyNumberFormat="1" applyFont="1" applyBorder="1" applyAlignment="1" applyProtection="1">
      <alignment vertical="center"/>
      <protection locked="0"/>
    </xf>
    <xf numFmtId="17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2" fontId="10" fillId="0" borderId="32" xfId="0" applyNumberFormat="1" applyFont="1" applyBorder="1" applyAlignment="1" applyProtection="1">
      <alignment vertical="center"/>
      <protection/>
    </xf>
    <xf numFmtId="2" fontId="78" fillId="0" borderId="20" xfId="0" applyNumberFormat="1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2" fontId="10" fillId="0" borderId="49" xfId="0" applyNumberFormat="1" applyFont="1" applyBorder="1" applyAlignment="1" applyProtection="1">
      <alignment vertical="center"/>
      <protection locked="0"/>
    </xf>
    <xf numFmtId="2" fontId="10" fillId="0" borderId="36" xfId="0" applyNumberFormat="1" applyFont="1" applyBorder="1" applyAlignment="1" applyProtection="1">
      <alignment vertical="center"/>
      <protection/>
    </xf>
    <xf numFmtId="2" fontId="10" fillId="0" borderId="50" xfId="0" applyNumberFormat="1" applyFont="1" applyBorder="1" applyAlignment="1" applyProtection="1">
      <alignment vertical="center"/>
      <protection/>
    </xf>
    <xf numFmtId="9" fontId="10" fillId="0" borderId="50" xfId="53" applyFont="1" applyBorder="1" applyAlignment="1" applyProtection="1">
      <alignment horizontal="center" vertical="center"/>
      <protection/>
    </xf>
    <xf numFmtId="2" fontId="10" fillId="0" borderId="51" xfId="0" applyNumberFormat="1" applyFont="1" applyBorder="1" applyAlignment="1" applyProtection="1">
      <alignment vertical="center"/>
      <protection/>
    </xf>
    <xf numFmtId="0" fontId="11" fillId="0" borderId="50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11" fillId="0" borderId="53" xfId="0" applyFont="1" applyBorder="1" applyAlignment="1" applyProtection="1">
      <alignment horizontal="center" vertical="center" wrapText="1"/>
      <protection/>
    </xf>
    <xf numFmtId="2" fontId="10" fillId="0" borderId="50" xfId="0" applyNumberFormat="1" applyFont="1" applyBorder="1" applyAlignment="1" applyProtection="1">
      <alignment vertical="center"/>
      <protection locked="0"/>
    </xf>
    <xf numFmtId="2" fontId="10" fillId="0" borderId="54" xfId="0" applyNumberFormat="1" applyFont="1" applyBorder="1" applyAlignment="1" applyProtection="1">
      <alignment vertical="center"/>
      <protection/>
    </xf>
    <xf numFmtId="2" fontId="10" fillId="0" borderId="31" xfId="0" applyNumberFormat="1" applyFont="1" applyBorder="1" applyAlignment="1" applyProtection="1">
      <alignment vertical="center"/>
      <protection locked="0"/>
    </xf>
    <xf numFmtId="9" fontId="10" fillId="0" borderId="31" xfId="53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14" fontId="79" fillId="0" borderId="0" xfId="0" applyNumberFormat="1" applyFont="1" applyBorder="1" applyAlignment="1" applyProtection="1">
      <alignment horizontal="center" vertical="top"/>
      <protection locked="0"/>
    </xf>
    <xf numFmtId="14" fontId="79" fillId="0" borderId="11" xfId="0" applyNumberFormat="1" applyFont="1" applyBorder="1" applyAlignment="1" applyProtection="1">
      <alignment horizontal="center" vertical="top"/>
      <protection locked="0"/>
    </xf>
    <xf numFmtId="14" fontId="73" fillId="0" borderId="0" xfId="0" applyNumberFormat="1" applyFont="1" applyBorder="1" applyAlignment="1" applyProtection="1">
      <alignment horizontal="center" vertical="top"/>
      <protection locked="0"/>
    </xf>
    <xf numFmtId="14" fontId="73" fillId="0" borderId="11" xfId="0" applyNumberFormat="1" applyFont="1" applyBorder="1" applyAlignment="1" applyProtection="1">
      <alignment horizontal="center" vertical="top"/>
      <protection locked="0"/>
    </xf>
    <xf numFmtId="0" fontId="10" fillId="0" borderId="48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4" fontId="10" fillId="0" borderId="0" xfId="0" applyNumberFormat="1" applyFont="1" applyBorder="1" applyAlignment="1" applyProtection="1">
      <alignment horizontal="center" vertical="top"/>
      <protection locked="0"/>
    </xf>
    <xf numFmtId="14" fontId="10" fillId="0" borderId="11" xfId="0" applyNumberFormat="1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center" vertical="center"/>
      <protection locked="0"/>
    </xf>
    <xf numFmtId="0" fontId="70" fillId="0" borderId="11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left" vertical="center" wrapText="1"/>
      <protection locked="0"/>
    </xf>
    <xf numFmtId="0" fontId="0" fillId="0" borderId="52" xfId="0" applyFont="1" applyBorder="1" applyAlignment="1" applyProtection="1">
      <alignment vertical="center" wrapText="1"/>
      <protection locked="0"/>
    </xf>
    <xf numFmtId="0" fontId="73" fillId="0" borderId="56" xfId="0" applyFont="1" applyBorder="1" applyAlignment="1" applyProtection="1">
      <alignment horizontal="left" vertical="center" wrapText="1"/>
      <protection/>
    </xf>
    <xf numFmtId="0" fontId="71" fillId="0" borderId="57" xfId="0" applyFont="1" applyBorder="1" applyAlignment="1">
      <alignment vertical="center" wrapText="1"/>
    </xf>
    <xf numFmtId="0" fontId="73" fillId="0" borderId="58" xfId="0" applyFont="1" applyBorder="1" applyAlignment="1" applyProtection="1">
      <alignment horizontal="center" vertical="center" wrapText="1"/>
      <protection/>
    </xf>
    <xf numFmtId="0" fontId="73" fillId="0" borderId="59" xfId="0" applyFont="1" applyBorder="1" applyAlignment="1" applyProtection="1">
      <alignment horizontal="center" vertical="center" wrapText="1"/>
      <protection/>
    </xf>
    <xf numFmtId="182" fontId="10" fillId="0" borderId="38" xfId="0" applyNumberFormat="1" applyFont="1" applyBorder="1" applyAlignment="1" applyProtection="1">
      <alignment horizontal="center" vertical="center"/>
      <protection locked="0"/>
    </xf>
    <xf numFmtId="182" fontId="10" fillId="0" borderId="36" xfId="0" applyNumberFormat="1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73" fontId="2" fillId="0" borderId="22" xfId="0" applyNumberFormat="1" applyFont="1" applyBorder="1" applyAlignment="1" applyProtection="1">
      <alignment horizontal="center" vertical="center"/>
      <protection/>
    </xf>
    <xf numFmtId="173" fontId="2" fillId="0" borderId="13" xfId="0" applyNumberFormat="1" applyFont="1" applyBorder="1" applyAlignment="1" applyProtection="1">
      <alignment horizontal="center" vertical="center"/>
      <protection/>
    </xf>
    <xf numFmtId="173" fontId="2" fillId="0" borderId="14" xfId="0" applyNumberFormat="1" applyFont="1" applyBorder="1" applyAlignment="1" applyProtection="1">
      <alignment horizontal="center" vertical="center"/>
      <protection/>
    </xf>
    <xf numFmtId="173" fontId="12" fillId="0" borderId="60" xfId="0" applyNumberFormat="1" applyFont="1" applyBorder="1" applyAlignment="1" applyProtection="1">
      <alignment horizontal="center"/>
      <protection/>
    </xf>
    <xf numFmtId="173" fontId="12" fillId="0" borderId="46" xfId="0" applyNumberFormat="1" applyFont="1" applyBorder="1" applyAlignment="1" applyProtection="1">
      <alignment horizontal="center"/>
      <protection/>
    </xf>
    <xf numFmtId="173" fontId="12" fillId="0" borderId="61" xfId="0" applyNumberFormat="1" applyFont="1" applyBorder="1" applyAlignment="1" applyProtection="1">
      <alignment horizontal="center"/>
      <protection/>
    </xf>
    <xf numFmtId="0" fontId="73" fillId="0" borderId="55" xfId="0" applyFont="1" applyBorder="1" applyAlignment="1" applyProtection="1">
      <alignment horizontal="left" vertical="center" wrapText="1"/>
      <protection/>
    </xf>
    <xf numFmtId="0" fontId="71" fillId="0" borderId="52" xfId="0" applyFont="1" applyBorder="1" applyAlignment="1">
      <alignment vertical="center" wrapText="1"/>
    </xf>
    <xf numFmtId="0" fontId="73" fillId="0" borderId="48" xfId="0" applyFont="1" applyBorder="1" applyAlignment="1" applyProtection="1">
      <alignment horizontal="center" vertical="center" wrapText="1"/>
      <protection/>
    </xf>
    <xf numFmtId="0" fontId="73" fillId="0" borderId="62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 applyProtection="1">
      <alignment horizontal="center" vertical="center" wrapText="1"/>
      <protection/>
    </xf>
    <xf numFmtId="0" fontId="11" fillId="0" borderId="36" xfId="0" applyFont="1" applyBorder="1" applyAlignment="1" applyProtection="1">
      <alignment horizontal="center" vertical="center" wrapText="1"/>
      <protection/>
    </xf>
    <xf numFmtId="1" fontId="10" fillId="0" borderId="38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1" fontId="10" fillId="0" borderId="31" xfId="0" applyNumberFormat="1" applyFont="1" applyBorder="1" applyAlignment="1" applyProtection="1">
      <alignment horizontal="center" vertical="center"/>
      <protection locked="0"/>
    </xf>
    <xf numFmtId="182" fontId="10" fillId="0" borderId="29" xfId="0" applyNumberFormat="1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 wrapText="1"/>
      <protection/>
    </xf>
    <xf numFmtId="0" fontId="25" fillId="0" borderId="57" xfId="0" applyFont="1" applyBorder="1" applyAlignment="1" applyProtection="1">
      <alignment horizontal="center" vertical="center" wrapText="1"/>
      <protection/>
    </xf>
    <xf numFmtId="0" fontId="25" fillId="0" borderId="48" xfId="0" applyFont="1" applyBorder="1" applyAlignment="1" applyProtection="1">
      <alignment horizontal="center" vertical="center" wrapText="1"/>
      <protection/>
    </xf>
    <xf numFmtId="0" fontId="25" fillId="0" borderId="62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14" fontId="73" fillId="0" borderId="0" xfId="0" applyNumberFormat="1" applyFont="1" applyBorder="1" applyAlignment="1" applyProtection="1">
      <alignment horizontal="center" vertical="top"/>
      <protection locked="0"/>
    </xf>
    <xf numFmtId="14" fontId="73" fillId="0" borderId="11" xfId="0" applyNumberFormat="1" applyFont="1" applyBorder="1" applyAlignment="1" applyProtection="1">
      <alignment horizontal="center" vertical="top"/>
      <protection locked="0"/>
    </xf>
    <xf numFmtId="14" fontId="79" fillId="0" borderId="0" xfId="0" applyNumberFormat="1" applyFont="1" applyBorder="1" applyAlignment="1" applyProtection="1">
      <alignment horizontal="center" vertical="top"/>
      <protection locked="0"/>
    </xf>
    <xf numFmtId="14" fontId="79" fillId="0" borderId="11" xfId="0" applyNumberFormat="1" applyFont="1" applyBorder="1" applyAlignment="1" applyProtection="1">
      <alignment horizontal="center" vertical="top"/>
      <protection locked="0"/>
    </xf>
    <xf numFmtId="0" fontId="74" fillId="0" borderId="40" xfId="0" applyFont="1" applyBorder="1" applyAlignment="1" applyProtection="1">
      <alignment horizontal="center" vertical="center"/>
      <protection locked="0"/>
    </xf>
    <xf numFmtId="0" fontId="74" fillId="0" borderId="41" xfId="0" applyFont="1" applyBorder="1" applyAlignment="1" applyProtection="1">
      <alignment horizontal="center" vertical="center"/>
      <protection locked="0"/>
    </xf>
    <xf numFmtId="0" fontId="74" fillId="0" borderId="17" xfId="0" applyFont="1" applyBorder="1" applyAlignment="1" applyProtection="1">
      <alignment horizontal="center" vertical="center"/>
      <protection locked="0"/>
    </xf>
    <xf numFmtId="0" fontId="73" fillId="0" borderId="60" xfId="0" applyFont="1" applyBorder="1" applyAlignment="1" applyProtection="1">
      <alignment horizontal="left" vertical="center" wrapText="1"/>
      <protection/>
    </xf>
    <xf numFmtId="0" fontId="71" fillId="0" borderId="45" xfId="0" applyFont="1" applyBorder="1" applyAlignment="1">
      <alignment vertical="center" wrapText="1"/>
    </xf>
    <xf numFmtId="0" fontId="10" fillId="0" borderId="57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horizontal="center" vertical="center"/>
      <protection/>
    </xf>
    <xf numFmtId="1" fontId="73" fillId="0" borderId="38" xfId="0" applyNumberFormat="1" applyFont="1" applyBorder="1" applyAlignment="1" applyProtection="1">
      <alignment horizontal="center" vertical="center"/>
      <protection locked="0"/>
    </xf>
    <xf numFmtId="1" fontId="73" fillId="0" borderId="36" xfId="0" applyNumberFormat="1" applyFont="1" applyBorder="1" applyAlignment="1" applyProtection="1">
      <alignment horizontal="center" vertical="center"/>
      <protection locked="0"/>
    </xf>
    <xf numFmtId="0" fontId="72" fillId="0" borderId="40" xfId="0" applyFont="1" applyBorder="1" applyAlignment="1" applyProtection="1">
      <alignment horizontal="center" vertical="center"/>
      <protection locked="0"/>
    </xf>
    <xf numFmtId="0" fontId="72" fillId="0" borderId="41" xfId="0" applyFont="1" applyBorder="1" applyAlignment="1" applyProtection="1">
      <alignment horizontal="center" vertical="center"/>
      <protection locked="0"/>
    </xf>
    <xf numFmtId="0" fontId="72" fillId="0" borderId="17" xfId="0" applyFont="1" applyBorder="1" applyAlignment="1" applyProtection="1">
      <alignment horizontal="center" vertical="center"/>
      <protection locked="0"/>
    </xf>
    <xf numFmtId="1" fontId="73" fillId="0" borderId="31" xfId="0" applyNumberFormat="1" applyFont="1" applyBorder="1" applyAlignment="1" applyProtection="1">
      <alignment horizontal="center" vertical="center"/>
      <protection locked="0"/>
    </xf>
    <xf numFmtId="1" fontId="70" fillId="0" borderId="38" xfId="0" applyNumberFormat="1" applyFont="1" applyBorder="1" applyAlignment="1" applyProtection="1">
      <alignment horizontal="center" vertical="center" wrapText="1"/>
      <protection locked="0"/>
    </xf>
    <xf numFmtId="1" fontId="70" fillId="0" borderId="36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Option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54</xdr:row>
      <xdr:rowOff>47625</xdr:rowOff>
    </xdr:from>
    <xdr:to>
      <xdr:col>5</xdr:col>
      <xdr:colOff>552450</xdr:colOff>
      <xdr:row>58</xdr:row>
      <xdr:rowOff>161925</xdr:rowOff>
    </xdr:to>
    <xdr:sp>
      <xdr:nvSpPr>
        <xdr:cNvPr id="1" name="INVB1"/>
        <xdr:cNvSpPr>
          <a:spLocks/>
        </xdr:cNvSpPr>
      </xdr:nvSpPr>
      <xdr:spPr>
        <a:xfrm>
          <a:off x="285750" y="2657475"/>
          <a:ext cx="6353175" cy="8001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53</xdr:row>
      <xdr:rowOff>114300</xdr:rowOff>
    </xdr:from>
    <xdr:to>
      <xdr:col>2</xdr:col>
      <xdr:colOff>238125</xdr:colOff>
      <xdr:row>54</xdr:row>
      <xdr:rowOff>142875</xdr:rowOff>
    </xdr:to>
    <xdr:sp macro="[1]!Nada">
      <xdr:nvSpPr>
        <xdr:cNvPr id="2" name="INV1"/>
        <xdr:cNvSpPr txBox="1">
          <a:spLocks noChangeArrowheads="1"/>
        </xdr:cNvSpPr>
      </xdr:nvSpPr>
      <xdr:spPr>
        <a:xfrm>
          <a:off x="457200" y="2562225"/>
          <a:ext cx="1085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0</xdr:col>
      <xdr:colOff>285750</xdr:colOff>
      <xdr:row>46</xdr:row>
      <xdr:rowOff>276225</xdr:rowOff>
    </xdr:from>
    <xdr:to>
      <xdr:col>5</xdr:col>
      <xdr:colOff>600075</xdr:colOff>
      <xdr:row>52</xdr:row>
      <xdr:rowOff>95250</xdr:rowOff>
    </xdr:to>
    <xdr:sp>
      <xdr:nvSpPr>
        <xdr:cNvPr id="3" name="INVB1"/>
        <xdr:cNvSpPr>
          <a:spLocks/>
        </xdr:cNvSpPr>
      </xdr:nvSpPr>
      <xdr:spPr>
        <a:xfrm>
          <a:off x="285750" y="971550"/>
          <a:ext cx="6400800" cy="1409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46</xdr:row>
      <xdr:rowOff>161925</xdr:rowOff>
    </xdr:from>
    <xdr:to>
      <xdr:col>2</xdr:col>
      <xdr:colOff>228600</xdr:colOff>
      <xdr:row>47</xdr:row>
      <xdr:rowOff>171450</xdr:rowOff>
    </xdr:to>
    <xdr:sp macro="[1]!Nada">
      <xdr:nvSpPr>
        <xdr:cNvPr id="4" name="INV1"/>
        <xdr:cNvSpPr txBox="1">
          <a:spLocks noChangeArrowheads="1"/>
        </xdr:cNvSpPr>
      </xdr:nvSpPr>
      <xdr:spPr>
        <a:xfrm>
          <a:off x="447675" y="857250"/>
          <a:ext cx="10858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Sprzedający</a:t>
          </a:r>
        </a:p>
      </xdr:txBody>
    </xdr:sp>
    <xdr:clientData/>
  </xdr:twoCellAnchor>
  <xdr:twoCellAnchor>
    <xdr:from>
      <xdr:col>5</xdr:col>
      <xdr:colOff>685800</xdr:colOff>
      <xdr:row>46</xdr:row>
      <xdr:rowOff>238125</xdr:rowOff>
    </xdr:from>
    <xdr:to>
      <xdr:col>9</xdr:col>
      <xdr:colOff>857250</xdr:colOff>
      <xdr:row>52</xdr:row>
      <xdr:rowOff>104775</xdr:rowOff>
    </xdr:to>
    <xdr:sp>
      <xdr:nvSpPr>
        <xdr:cNvPr id="5" name="INVB1"/>
        <xdr:cNvSpPr>
          <a:spLocks/>
        </xdr:cNvSpPr>
      </xdr:nvSpPr>
      <xdr:spPr>
        <a:xfrm>
          <a:off x="6772275" y="933450"/>
          <a:ext cx="3124200" cy="14573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400050</xdr:colOff>
      <xdr:row>61</xdr:row>
      <xdr:rowOff>228600</xdr:rowOff>
    </xdr:from>
    <xdr:ext cx="209550" cy="276225"/>
    <xdr:sp fLocksText="0">
      <xdr:nvSpPr>
        <xdr:cNvPr id="6" name="pole tekstowe 6"/>
        <xdr:cNvSpPr txBox="1">
          <a:spLocks noChangeArrowheads="1"/>
        </xdr:cNvSpPr>
      </xdr:nvSpPr>
      <xdr:spPr>
        <a:xfrm>
          <a:off x="10363200" y="38195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54</xdr:row>
      <xdr:rowOff>47625</xdr:rowOff>
    </xdr:from>
    <xdr:to>
      <xdr:col>5</xdr:col>
      <xdr:colOff>561975</xdr:colOff>
      <xdr:row>58</xdr:row>
      <xdr:rowOff>161925</xdr:rowOff>
    </xdr:to>
    <xdr:sp>
      <xdr:nvSpPr>
        <xdr:cNvPr id="1" name="INVB1"/>
        <xdr:cNvSpPr>
          <a:spLocks/>
        </xdr:cNvSpPr>
      </xdr:nvSpPr>
      <xdr:spPr>
        <a:xfrm>
          <a:off x="285750" y="2657475"/>
          <a:ext cx="6124575" cy="8001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53</xdr:row>
      <xdr:rowOff>114300</xdr:rowOff>
    </xdr:from>
    <xdr:to>
      <xdr:col>2</xdr:col>
      <xdr:colOff>238125</xdr:colOff>
      <xdr:row>54</xdr:row>
      <xdr:rowOff>142875</xdr:rowOff>
    </xdr:to>
    <xdr:sp macro="[1]!Nada">
      <xdr:nvSpPr>
        <xdr:cNvPr id="2" name="INV1"/>
        <xdr:cNvSpPr txBox="1">
          <a:spLocks noChangeArrowheads="1"/>
        </xdr:cNvSpPr>
      </xdr:nvSpPr>
      <xdr:spPr>
        <a:xfrm>
          <a:off x="457200" y="2562225"/>
          <a:ext cx="1085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0</xdr:col>
      <xdr:colOff>285750</xdr:colOff>
      <xdr:row>46</xdr:row>
      <xdr:rowOff>276225</xdr:rowOff>
    </xdr:from>
    <xdr:to>
      <xdr:col>5</xdr:col>
      <xdr:colOff>600075</xdr:colOff>
      <xdr:row>52</xdr:row>
      <xdr:rowOff>95250</xdr:rowOff>
    </xdr:to>
    <xdr:sp>
      <xdr:nvSpPr>
        <xdr:cNvPr id="3" name="INVB1"/>
        <xdr:cNvSpPr>
          <a:spLocks/>
        </xdr:cNvSpPr>
      </xdr:nvSpPr>
      <xdr:spPr>
        <a:xfrm>
          <a:off x="285750" y="971550"/>
          <a:ext cx="6162675" cy="1409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46</xdr:row>
      <xdr:rowOff>161925</xdr:rowOff>
    </xdr:from>
    <xdr:to>
      <xdr:col>2</xdr:col>
      <xdr:colOff>228600</xdr:colOff>
      <xdr:row>47</xdr:row>
      <xdr:rowOff>171450</xdr:rowOff>
    </xdr:to>
    <xdr:sp macro="[1]!Nada">
      <xdr:nvSpPr>
        <xdr:cNvPr id="4" name="INV1"/>
        <xdr:cNvSpPr txBox="1">
          <a:spLocks noChangeArrowheads="1"/>
        </xdr:cNvSpPr>
      </xdr:nvSpPr>
      <xdr:spPr>
        <a:xfrm>
          <a:off x="447675" y="857250"/>
          <a:ext cx="10858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Sprzedający</a:t>
          </a:r>
        </a:p>
      </xdr:txBody>
    </xdr:sp>
    <xdr:clientData/>
  </xdr:twoCellAnchor>
  <xdr:twoCellAnchor>
    <xdr:from>
      <xdr:col>5</xdr:col>
      <xdr:colOff>685800</xdr:colOff>
      <xdr:row>46</xdr:row>
      <xdr:rowOff>238125</xdr:rowOff>
    </xdr:from>
    <xdr:to>
      <xdr:col>9</xdr:col>
      <xdr:colOff>857250</xdr:colOff>
      <xdr:row>52</xdr:row>
      <xdr:rowOff>104775</xdr:rowOff>
    </xdr:to>
    <xdr:sp>
      <xdr:nvSpPr>
        <xdr:cNvPr id="5" name="INVB1"/>
        <xdr:cNvSpPr>
          <a:spLocks/>
        </xdr:cNvSpPr>
      </xdr:nvSpPr>
      <xdr:spPr>
        <a:xfrm>
          <a:off x="6534150" y="933450"/>
          <a:ext cx="3124200" cy="14573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400050</xdr:colOff>
      <xdr:row>61</xdr:row>
      <xdr:rowOff>228600</xdr:rowOff>
    </xdr:from>
    <xdr:ext cx="209550" cy="276225"/>
    <xdr:sp fLocksText="0">
      <xdr:nvSpPr>
        <xdr:cNvPr id="6" name="pole tekstowe 6"/>
        <xdr:cNvSpPr txBox="1">
          <a:spLocks noChangeArrowheads="1"/>
        </xdr:cNvSpPr>
      </xdr:nvSpPr>
      <xdr:spPr>
        <a:xfrm>
          <a:off x="10125075" y="381952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WiedzaNet\Faktury\pazdziernik\18_10_02_SIEME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Dostosuj fakturę"/>
      <sheetName val="Faktura"/>
      <sheetName val="Macros"/>
      <sheetName val="ATW"/>
      <sheetName val="Lock"/>
      <sheetName val="Intl Data Table"/>
      <sheetName val="TemplateInformation"/>
      <sheetName val="18_10_02_SIEMENS"/>
    </sheetNames>
    <definedNames>
      <definedName name="Nada"/>
    </defined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0"/>
  <sheetViews>
    <sheetView tabSelected="1" zoomScalePageLayoutView="0" workbookViewId="0" topLeftCell="A44">
      <selection activeCell="C56" sqref="C56"/>
    </sheetView>
  </sheetViews>
  <sheetFormatPr defaultColWidth="11.625" defaultRowHeight="12.75" outlineLevelRow="1"/>
  <cols>
    <col min="1" max="1" width="3.875" style="40" customWidth="1"/>
    <col min="2" max="2" width="13.25390625" style="40" customWidth="1"/>
    <col min="3" max="3" width="48.00390625" style="40" customWidth="1"/>
    <col min="4" max="4" width="4.875" style="130" customWidth="1"/>
    <col min="5" max="5" width="9.875" style="130" customWidth="1"/>
    <col min="6" max="6" width="11.375" style="40" customWidth="1"/>
    <col min="7" max="7" width="10.875" style="40" customWidth="1"/>
    <col min="8" max="8" width="5.375" style="40" customWidth="1"/>
    <col min="9" max="9" width="11.125" style="40" customWidth="1"/>
    <col min="10" max="10" width="12.125" style="40" customWidth="1"/>
    <col min="11" max="11" width="9.75390625" style="40" customWidth="1"/>
    <col min="12" max="12" width="9.125" style="40" customWidth="1"/>
    <col min="13" max="13" width="9.00390625" style="40" customWidth="1"/>
    <col min="14" max="14" width="11.375" style="40" customWidth="1"/>
    <col min="15" max="15" width="5.75390625" style="40" customWidth="1"/>
    <col min="16" max="16" width="3.75390625" style="40" hidden="1" customWidth="1"/>
    <col min="17" max="17" width="5.875" style="40" hidden="1" customWidth="1"/>
    <col min="18" max="18" width="8.125" style="40" hidden="1" customWidth="1"/>
    <col min="19" max="19" width="6.625" style="40" hidden="1" customWidth="1"/>
    <col min="20" max="20" width="3.125" style="40" hidden="1" customWidth="1"/>
    <col min="21" max="21" width="5.625" style="40" hidden="1" customWidth="1"/>
    <col min="22" max="24" width="11.625" style="40" hidden="1" customWidth="1"/>
    <col min="25" max="16384" width="11.625" style="40" customWidth="1"/>
  </cols>
  <sheetData>
    <row r="1" spans="1:30" ht="15.75" hidden="1" outlineLevel="1" thickBot="1">
      <c r="A1" s="1"/>
      <c r="B1" s="1"/>
      <c r="C1" s="1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ht="15.75" hidden="1" outlineLevel="1" thickBot="1">
      <c r="A2" s="2" t="s">
        <v>0</v>
      </c>
      <c r="B2" s="2" t="s">
        <v>0</v>
      </c>
      <c r="C2" s="2" t="s">
        <v>0</v>
      </c>
      <c r="D2" s="3" t="s">
        <v>0</v>
      </c>
      <c r="E2" s="3"/>
      <c r="F2" s="2"/>
      <c r="G2" s="2"/>
      <c r="H2" s="2" t="s">
        <v>0</v>
      </c>
      <c r="I2" s="2" t="s">
        <v>0</v>
      </c>
      <c r="J2" s="2" t="s">
        <v>0</v>
      </c>
      <c r="K2" s="2" t="s">
        <v>0</v>
      </c>
      <c r="L2" s="2"/>
      <c r="M2" s="2" t="s">
        <v>0</v>
      </c>
      <c r="N2" s="2"/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1"/>
      <c r="X2" s="1"/>
      <c r="Y2" s="1"/>
      <c r="Z2" s="1"/>
      <c r="AA2" s="1"/>
      <c r="AB2" s="1"/>
      <c r="AC2" s="1"/>
      <c r="AD2" s="1"/>
      <c r="AE2" s="1"/>
    </row>
    <row r="3" spans="1:31" ht="15.75" hidden="1" outlineLevel="1" thickBot="1">
      <c r="A3" s="3" t="s">
        <v>1</v>
      </c>
      <c r="B3" s="1" t="str">
        <f>TRIM(B15&amp;C15&amp;D15&amp;I15&amp;K15&amp;M15&amp;O15&amp;P15&amp;R15&amp;S15&amp;T15&amp;U15)</f>
        <v>sto dwadzieścia trzy złote</v>
      </c>
      <c r="C3" s="1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hidden="1" outlineLevel="1" thickBot="1">
      <c r="A4" s="2" t="s">
        <v>0</v>
      </c>
      <c r="B4" s="2" t="s">
        <v>0</v>
      </c>
      <c r="C4" s="2" t="s">
        <v>0</v>
      </c>
      <c r="D4" s="3" t="s">
        <v>0</v>
      </c>
      <c r="E4" s="3"/>
      <c r="F4" s="2"/>
      <c r="G4" s="2"/>
      <c r="H4" s="2" t="s">
        <v>0</v>
      </c>
      <c r="I4" s="2" t="s">
        <v>0</v>
      </c>
      <c r="J4" s="2" t="s">
        <v>0</v>
      </c>
      <c r="K4" s="2" t="s">
        <v>0</v>
      </c>
      <c r="L4" s="2"/>
      <c r="M4" s="2" t="s">
        <v>0</v>
      </c>
      <c r="N4" s="2"/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1"/>
      <c r="X4" s="1"/>
      <c r="Y4" s="1"/>
      <c r="Z4" s="1"/>
      <c r="AA4" s="1"/>
      <c r="AB4" s="1"/>
      <c r="AC4" s="1"/>
      <c r="AD4" s="1"/>
      <c r="AE4" s="1"/>
    </row>
    <row r="5" spans="1:31" ht="17.25" customHeight="1" hidden="1" outlineLevel="1">
      <c r="A5" s="3" t="s">
        <v>2</v>
      </c>
      <c r="B5" s="4">
        <f>B89</f>
        <v>123</v>
      </c>
      <c r="C5" s="3" t="s">
        <v>3</v>
      </c>
      <c r="D5" s="3" t="s">
        <v>4</v>
      </c>
      <c r="E5" s="3"/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6.5" customHeight="1" hidden="1" outlineLevel="1">
      <c r="A6" s="1"/>
      <c r="B6" s="1"/>
      <c r="C6" s="1"/>
      <c r="D6" s="3"/>
      <c r="E6" s="3"/>
      <c r="F6" s="1"/>
      <c r="G6" s="1"/>
      <c r="H6" s="1"/>
      <c r="I6" s="1"/>
      <c r="J6" s="1"/>
      <c r="K6" s="1">
        <f>MOD(B5,1000000)</f>
        <v>123</v>
      </c>
      <c r="L6" s="1"/>
      <c r="M6" s="1"/>
      <c r="N6" s="1"/>
      <c r="O6" s="1"/>
      <c r="P6" s="1"/>
      <c r="Q6" s="1"/>
      <c r="R6" s="1">
        <f>MOD(K6,1000)</f>
        <v>123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22" s="1" customFormat="1" ht="13.5" hidden="1" outlineLevel="1" thickBot="1">
      <c r="A7" s="5" t="s">
        <v>5</v>
      </c>
      <c r="B7" s="1">
        <f>TRUNC(B5/1000000)</f>
        <v>0</v>
      </c>
      <c r="D7" s="3"/>
      <c r="E7" s="3"/>
      <c r="J7" s="5" t="s">
        <v>6</v>
      </c>
      <c r="K7" s="1">
        <f>TRUNC(K6/1000)</f>
        <v>0</v>
      </c>
      <c r="Q7" s="5" t="s">
        <v>6</v>
      </c>
      <c r="R7" s="1">
        <f>(R6)</f>
        <v>123</v>
      </c>
      <c r="V7" s="5" t="s">
        <v>6</v>
      </c>
    </row>
    <row r="8" spans="1:22" s="1" customFormat="1" ht="13.5" hidden="1" outlineLevel="1" thickBot="1">
      <c r="A8" s="2" t="s">
        <v>0</v>
      </c>
      <c r="B8" s="2" t="s">
        <v>0</v>
      </c>
      <c r="C8" s="2" t="s">
        <v>0</v>
      </c>
      <c r="D8" s="3" t="s">
        <v>0</v>
      </c>
      <c r="E8" s="3"/>
      <c r="F8" s="2"/>
      <c r="G8" s="2"/>
      <c r="H8" s="2" t="s">
        <v>0</v>
      </c>
      <c r="I8" s="2" t="s">
        <v>0</v>
      </c>
      <c r="J8" s="5" t="s">
        <v>6</v>
      </c>
      <c r="K8" s="2" t="s">
        <v>0</v>
      </c>
      <c r="L8" s="2"/>
      <c r="M8" s="2" t="s">
        <v>0</v>
      </c>
      <c r="N8" s="2"/>
      <c r="O8" s="2" t="s">
        <v>0</v>
      </c>
      <c r="P8" s="2" t="s">
        <v>0</v>
      </c>
      <c r="Q8" s="5" t="s">
        <v>6</v>
      </c>
      <c r="R8" s="2" t="s">
        <v>0</v>
      </c>
      <c r="S8" s="2" t="s">
        <v>0</v>
      </c>
      <c r="T8" s="2" t="s">
        <v>0</v>
      </c>
      <c r="U8" s="2" t="s">
        <v>0</v>
      </c>
      <c r="V8" s="5" t="s">
        <v>6</v>
      </c>
    </row>
    <row r="9" spans="1:31" ht="15.75" hidden="1" outlineLevel="1" thickBot="1">
      <c r="A9" s="5" t="s">
        <v>7</v>
      </c>
      <c r="B9" s="1"/>
      <c r="C9" s="1">
        <f>MOD(B7,100)</f>
        <v>0</v>
      </c>
      <c r="D9" s="3">
        <f>MOD(C9,10)</f>
        <v>0</v>
      </c>
      <c r="E9" s="3"/>
      <c r="F9" s="1"/>
      <c r="G9" s="1"/>
      <c r="H9" s="1"/>
      <c r="I9" s="1"/>
      <c r="J9" s="5" t="s">
        <v>6</v>
      </c>
      <c r="K9" s="1"/>
      <c r="L9" s="1"/>
      <c r="M9" s="1">
        <f>MOD(K7,100)</f>
        <v>0</v>
      </c>
      <c r="N9" s="1"/>
      <c r="O9" s="1">
        <f>MOD(M9,10)</f>
        <v>0</v>
      </c>
      <c r="P9" s="1"/>
      <c r="Q9" s="5" t="s">
        <v>6</v>
      </c>
      <c r="R9" s="1"/>
      <c r="S9" s="1">
        <f>MOD(R7,100)</f>
        <v>23</v>
      </c>
      <c r="T9" s="1">
        <f>MOD(S9,10)</f>
        <v>3</v>
      </c>
      <c r="U9" s="1"/>
      <c r="V9" s="5" t="s">
        <v>6</v>
      </c>
      <c r="W9" s="1"/>
      <c r="X9" s="1"/>
      <c r="Y9" s="1"/>
      <c r="Z9" s="1"/>
      <c r="AA9" s="1"/>
      <c r="AB9" s="1"/>
      <c r="AC9" s="1"/>
      <c r="AD9" s="1"/>
      <c r="AE9" s="1"/>
    </row>
    <row r="10" spans="1:31" ht="15.75" hidden="1" outlineLevel="1" thickBot="1">
      <c r="A10" s="5" t="s">
        <v>8</v>
      </c>
      <c r="B10" s="1">
        <f>TRUNC(B7/100)</f>
        <v>0</v>
      </c>
      <c r="C10" s="1">
        <f>TRUNC(C9/10)</f>
        <v>0</v>
      </c>
      <c r="D10" s="3">
        <f>(D9)</f>
        <v>0</v>
      </c>
      <c r="E10" s="3"/>
      <c r="F10" s="1"/>
      <c r="G10" s="1"/>
      <c r="H10" s="1"/>
      <c r="I10" s="1"/>
      <c r="J10" s="5" t="s">
        <v>6</v>
      </c>
      <c r="K10" s="1">
        <f>TRUNC(K7/100)</f>
        <v>0</v>
      </c>
      <c r="L10" s="1"/>
      <c r="M10" s="1">
        <f>TRUNC(M9/10)</f>
        <v>0</v>
      </c>
      <c r="N10" s="1"/>
      <c r="O10" s="1">
        <f>(O9)</f>
        <v>0</v>
      </c>
      <c r="P10" s="1"/>
      <c r="Q10" s="5" t="s">
        <v>6</v>
      </c>
      <c r="R10" s="1">
        <f>TRUNC(R7/100)</f>
        <v>1</v>
      </c>
      <c r="S10" s="1">
        <f>TRUNC(S9/10)</f>
        <v>2</v>
      </c>
      <c r="T10" s="1">
        <f>(T9)</f>
        <v>3</v>
      </c>
      <c r="U10" s="1"/>
      <c r="V10" s="5" t="s">
        <v>6</v>
      </c>
      <c r="W10" s="1"/>
      <c r="X10" s="1"/>
      <c r="Y10" s="1"/>
      <c r="Z10" s="1"/>
      <c r="AA10" s="1"/>
      <c r="AB10" s="1"/>
      <c r="AC10" s="1"/>
      <c r="AD10" s="1"/>
      <c r="AE10" s="1"/>
    </row>
    <row r="11" spans="1:22" s="1" customFormat="1" ht="13.5" hidden="1" outlineLevel="1" thickBot="1">
      <c r="A11" s="2" t="s">
        <v>0</v>
      </c>
      <c r="B11" s="2" t="s">
        <v>0</v>
      </c>
      <c r="C11" s="2" t="s">
        <v>0</v>
      </c>
      <c r="D11" s="3" t="s">
        <v>0</v>
      </c>
      <c r="E11" s="3"/>
      <c r="F11" s="2"/>
      <c r="G11" s="2"/>
      <c r="H11" s="2" t="s">
        <v>0</v>
      </c>
      <c r="I11" s="2" t="s">
        <v>0</v>
      </c>
      <c r="J11" s="5" t="s">
        <v>6</v>
      </c>
      <c r="K11" s="2" t="s">
        <v>0</v>
      </c>
      <c r="L11" s="2"/>
      <c r="M11" s="2" t="s">
        <v>0</v>
      </c>
      <c r="N11" s="2"/>
      <c r="O11" s="2" t="s">
        <v>0</v>
      </c>
      <c r="P11" s="2" t="s">
        <v>0</v>
      </c>
      <c r="Q11" s="5" t="s">
        <v>6</v>
      </c>
      <c r="R11" s="2" t="s">
        <v>0</v>
      </c>
      <c r="S11" s="2" t="s">
        <v>0</v>
      </c>
      <c r="T11" s="2" t="s">
        <v>0</v>
      </c>
      <c r="U11" s="2" t="s">
        <v>0</v>
      </c>
      <c r="V11" s="5" t="s">
        <v>6</v>
      </c>
    </row>
    <row r="12" spans="1:31" ht="15.75" hidden="1" outlineLevel="1" thickBot="1">
      <c r="A12" s="5" t="s">
        <v>9</v>
      </c>
      <c r="B12" s="1"/>
      <c r="C12" s="1" t="str">
        <f>CHOOSE(D10+1,C18,C19,C20,C21,C22,C23,C24,C25,C26,C27)</f>
        <v>dziesięć </v>
      </c>
      <c r="D12" s="3" t="s">
        <v>4</v>
      </c>
      <c r="E12" s="3"/>
      <c r="F12" s="5"/>
      <c r="G12" s="5"/>
      <c r="H12" s="1" t="e">
        <f>IF(A7=1,H19,H13)</f>
        <v>#REF!</v>
      </c>
      <c r="I12" s="1" t="str">
        <f>IF(B7=1,I19,I13)</f>
        <v>milionów </v>
      </c>
      <c r="J12" s="5" t="s">
        <v>6</v>
      </c>
      <c r="K12" s="1"/>
      <c r="L12" s="1"/>
      <c r="M12" s="1" t="str">
        <f>CHOOSE(O10+1,C18,C19,C20,C21,C22,C23,C24,C25,C26,C27)</f>
        <v>dziesięć </v>
      </c>
      <c r="N12" s="1"/>
      <c r="O12" s="5" t="s">
        <v>4</v>
      </c>
      <c r="P12" s="1" t="str">
        <f>IF(K7=1,P19,P13)</f>
        <v>tysięcy </v>
      </c>
      <c r="Q12" s="5" t="s">
        <v>6</v>
      </c>
      <c r="R12" s="1"/>
      <c r="S12" s="1" t="str">
        <f>CHOOSE(T10+1,C18,C19,C20,C21,C22,C23,C24,C25,C26,C27)</f>
        <v>trzynaście </v>
      </c>
      <c r="T12" s="5" t="s">
        <v>4</v>
      </c>
      <c r="U12" s="1" t="str">
        <f>IF(R7=1,U19,U13)</f>
        <v>złote</v>
      </c>
      <c r="V12" s="5" t="s">
        <v>6</v>
      </c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hidden="1" outlineLevel="1" thickBot="1">
      <c r="A13" s="5" t="s">
        <v>10</v>
      </c>
      <c r="B13" s="1"/>
      <c r="C13" s="1" t="str">
        <f>CHOOSE(C10+1,C28,C29,C30,C31,C32,C33,C34,C35,C36,C37,C38,#VALUE!,#VALUE!)</f>
        <v> </v>
      </c>
      <c r="D13" s="3" t="str">
        <f>CHOOSE(D10+1,D18,D19,D20,D21,D22,D23,D24,D25,D26,D27)</f>
        <v> </v>
      </c>
      <c r="E13" s="3"/>
      <c r="F13" s="1"/>
      <c r="G13" s="1"/>
      <c r="H13" s="1" t="e">
        <f>IF(AND(AND((#REF!&lt;5),(#REF!&gt;1)),(B10&lt;&gt;1)),H20,H21)</f>
        <v>#REF!</v>
      </c>
      <c r="I13" s="1" t="str">
        <f>IF(AND(AND((D10&lt;5),(D10&gt;1)),(C10&lt;&gt;1)),I20,I21)</f>
        <v>milionów </v>
      </c>
      <c r="J13" s="5" t="s">
        <v>6</v>
      </c>
      <c r="K13" s="1"/>
      <c r="L13" s="1"/>
      <c r="M13" s="1" t="str">
        <f>CHOOSE(M10+1,C28,C29,C30,C31,C32,C33,C34,C35,C36,C37,C38,#VALUE!,#VALUE!)</f>
        <v> </v>
      </c>
      <c r="N13" s="1"/>
      <c r="O13" s="1" t="str">
        <f>CHOOSE(O10+1,D18,D19,D20,D21,D22,D23,D24,D25,D26,D27)</f>
        <v> </v>
      </c>
      <c r="P13" s="1" t="str">
        <f>IF(AND(AND((O10&lt;5),(O10&gt;1)),(M10&lt;&gt;1)),P20,P21)</f>
        <v>tysięcy </v>
      </c>
      <c r="Q13" s="5" t="s">
        <v>6</v>
      </c>
      <c r="R13" s="1"/>
      <c r="S13" s="1" t="str">
        <f>CHOOSE(S10+1,C28,C29,C30,C31,C32,C33,C34,C35,C36,C37,C38,#VALUE!,#VALUE!)</f>
        <v>dwadzieścia </v>
      </c>
      <c r="T13" s="1" t="str">
        <f>CHOOSE(T10+1,D18,D19,D20,D21,D22,D23,D24,D25,D26,D27)</f>
        <v>trzy </v>
      </c>
      <c r="U13" s="1" t="str">
        <f>IF(AND(AND((T10&lt;5),(T10&gt;1)),(S10&lt;&gt;1)),U20,U21)</f>
        <v>złote</v>
      </c>
      <c r="V13" s="5" t="s">
        <v>6</v>
      </c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 hidden="1" outlineLevel="1" thickBot="1">
      <c r="A14" s="2" t="s">
        <v>11</v>
      </c>
      <c r="B14" s="2" t="s">
        <v>11</v>
      </c>
      <c r="C14" s="2" t="s">
        <v>11</v>
      </c>
      <c r="D14" s="3" t="s">
        <v>11</v>
      </c>
      <c r="E14" s="3"/>
      <c r="F14" s="2"/>
      <c r="G14" s="2"/>
      <c r="H14" s="2" t="s">
        <v>11</v>
      </c>
      <c r="I14" s="2" t="s">
        <v>11</v>
      </c>
      <c r="J14" s="5" t="s">
        <v>6</v>
      </c>
      <c r="K14" s="2" t="s">
        <v>11</v>
      </c>
      <c r="L14" s="2"/>
      <c r="M14" s="2" t="s">
        <v>11</v>
      </c>
      <c r="N14" s="2"/>
      <c r="O14" s="2" t="s">
        <v>11</v>
      </c>
      <c r="P14" s="2" t="s">
        <v>11</v>
      </c>
      <c r="Q14" s="5" t="s">
        <v>6</v>
      </c>
      <c r="R14" s="2" t="s">
        <v>11</v>
      </c>
      <c r="S14" s="2" t="s">
        <v>11</v>
      </c>
      <c r="T14" s="2" t="s">
        <v>11</v>
      </c>
      <c r="U14" s="2" t="s">
        <v>11</v>
      </c>
      <c r="V14" s="5" t="s">
        <v>6</v>
      </c>
      <c r="W14" s="1"/>
      <c r="X14" s="1"/>
      <c r="Y14" s="1"/>
      <c r="Z14" s="1"/>
      <c r="AA14" s="1"/>
      <c r="AB14" s="1"/>
      <c r="AC14" s="1"/>
      <c r="AD14" s="1"/>
      <c r="AE14" s="1"/>
    </row>
    <row r="15" spans="1:22" s="1" customFormat="1" ht="13.5" hidden="1" outlineLevel="1" thickBot="1">
      <c r="A15" s="5" t="s">
        <v>12</v>
      </c>
      <c r="B15" s="5" t="str">
        <f>T(B16)</f>
        <v> </v>
      </c>
      <c r="C15" s="5" t="str">
        <f>T(C16)</f>
        <v> </v>
      </c>
      <c r="D15" s="3" t="str">
        <f>T(D16)</f>
        <v> </v>
      </c>
      <c r="E15" s="3"/>
      <c r="F15" s="5"/>
      <c r="G15" s="5"/>
      <c r="H15" s="5" t="e">
        <f>T(H16)</f>
        <v>#REF!</v>
      </c>
      <c r="I15" s="5" t="str">
        <f>T(I16)</f>
        <v> </v>
      </c>
      <c r="J15" s="5" t="s">
        <v>6</v>
      </c>
      <c r="K15" s="5" t="str">
        <f>T(K16)</f>
        <v> </v>
      </c>
      <c r="L15" s="5"/>
      <c r="M15" s="5" t="str">
        <f>T(M16)</f>
        <v> </v>
      </c>
      <c r="N15" s="5"/>
      <c r="O15" s="5" t="str">
        <f>T(O16)</f>
        <v> </v>
      </c>
      <c r="P15" s="5" t="str">
        <f>T(P16)</f>
        <v> </v>
      </c>
      <c r="Q15" s="5" t="s">
        <v>6</v>
      </c>
      <c r="R15" s="5" t="str">
        <f>T(R16)</f>
        <v>sto </v>
      </c>
      <c r="S15" s="5" t="str">
        <f>T(S16)</f>
        <v>dwadzieścia </v>
      </c>
      <c r="T15" s="5" t="str">
        <f>T(T16)</f>
        <v>trzy </v>
      </c>
      <c r="U15" s="5" t="str">
        <f>T(U16)</f>
        <v>złote</v>
      </c>
      <c r="V15" s="5" t="s">
        <v>6</v>
      </c>
    </row>
    <row r="16" spans="1:31" ht="15.75" hidden="1" outlineLevel="1" thickBot="1">
      <c r="A16" s="5" t="s">
        <v>13</v>
      </c>
      <c r="B16" s="1" t="str">
        <f>CHOOSE(B10+1,B18,B19,B20,B21,B22,B23,B24,B25,B26,B27)</f>
        <v> </v>
      </c>
      <c r="C16" s="1" t="str">
        <f>IF(C10=1,C12,C13)</f>
        <v> </v>
      </c>
      <c r="D16" s="3" t="str">
        <f>IF(C10=1,D12,D13)</f>
        <v> </v>
      </c>
      <c r="E16" s="3"/>
      <c r="F16" s="1"/>
      <c r="G16" s="1"/>
      <c r="H16" s="1" t="e">
        <f>IF(A7=0,H18,H12)</f>
        <v>#REF!</v>
      </c>
      <c r="I16" s="1" t="str">
        <f>IF(B7=0,I18,I12)</f>
        <v> </v>
      </c>
      <c r="J16" s="5" t="s">
        <v>6</v>
      </c>
      <c r="K16" s="1" t="str">
        <f>CHOOSE(K10+1,B18,B19,B20,B21,B22,B23,B24,B25,B26,B27)</f>
        <v> </v>
      </c>
      <c r="L16" s="1"/>
      <c r="M16" s="1" t="str">
        <f>IF(M10=1,M12,M13)</f>
        <v> </v>
      </c>
      <c r="N16" s="1"/>
      <c r="O16" s="1" t="str">
        <f>IF(M10=1,O12,O13)</f>
        <v> </v>
      </c>
      <c r="P16" s="1" t="str">
        <f>IF(K7=0,P18,P12)</f>
        <v> </v>
      </c>
      <c r="Q16" s="5" t="s">
        <v>6</v>
      </c>
      <c r="R16" s="1" t="str">
        <f>CHOOSE(R10+1,B18,B19,B20,B21,B22,B23,B24,B25,B26,B27)</f>
        <v>sto </v>
      </c>
      <c r="S16" s="1" t="str">
        <f>IF(S10=1,S12,S13)</f>
        <v>dwadzieścia </v>
      </c>
      <c r="T16" s="1" t="str">
        <f>IF(S10=1,T12,T13)</f>
        <v>trzy </v>
      </c>
      <c r="U16" s="1" t="str">
        <f>IF(R7=0,U18,U12)</f>
        <v>złote</v>
      </c>
      <c r="V16" s="5" t="s">
        <v>6</v>
      </c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hidden="1" outlineLevel="1" thickBot="1">
      <c r="A17" s="2" t="s">
        <v>11</v>
      </c>
      <c r="B17" s="2" t="s">
        <v>11</v>
      </c>
      <c r="C17" s="2" t="s">
        <v>11</v>
      </c>
      <c r="D17" s="3" t="s">
        <v>11</v>
      </c>
      <c r="E17" s="3"/>
      <c r="F17" s="2"/>
      <c r="G17" s="2"/>
      <c r="H17" s="2" t="s">
        <v>11</v>
      </c>
      <c r="I17" s="2" t="s">
        <v>11</v>
      </c>
      <c r="J17" s="5" t="s">
        <v>6</v>
      </c>
      <c r="K17" s="2" t="s">
        <v>11</v>
      </c>
      <c r="L17" s="2"/>
      <c r="M17" s="2" t="s">
        <v>11</v>
      </c>
      <c r="N17" s="2"/>
      <c r="O17" s="2" t="s">
        <v>11</v>
      </c>
      <c r="P17" s="2" t="s">
        <v>11</v>
      </c>
      <c r="Q17" s="5" t="s">
        <v>6</v>
      </c>
      <c r="R17" s="2" t="s">
        <v>11</v>
      </c>
      <c r="S17" s="2" t="s">
        <v>11</v>
      </c>
      <c r="T17" s="2" t="s">
        <v>11</v>
      </c>
      <c r="U17" s="2" t="s">
        <v>11</v>
      </c>
      <c r="V17" s="5" t="s">
        <v>6</v>
      </c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hidden="1" outlineLevel="1" thickBot="1">
      <c r="A18" s="1"/>
      <c r="B18" s="5" t="s">
        <v>4</v>
      </c>
      <c r="C18" s="5" t="s">
        <v>14</v>
      </c>
      <c r="D18" s="3" t="s">
        <v>4</v>
      </c>
      <c r="E18" s="3"/>
      <c r="F18" s="5"/>
      <c r="G18" s="5"/>
      <c r="H18" s="5" t="s">
        <v>4</v>
      </c>
      <c r="I18" s="5" t="s">
        <v>4</v>
      </c>
      <c r="J18" s="5" t="s">
        <v>6</v>
      </c>
      <c r="K18" s="1"/>
      <c r="L18" s="1"/>
      <c r="M18" s="1"/>
      <c r="N18" s="1"/>
      <c r="O18" s="1"/>
      <c r="P18" s="5" t="s">
        <v>4</v>
      </c>
      <c r="Q18" s="5" t="s">
        <v>6</v>
      </c>
      <c r="R18" s="1"/>
      <c r="S18" s="1"/>
      <c r="T18" s="1"/>
      <c r="U18" s="5" t="s">
        <v>15</v>
      </c>
      <c r="V18" s="5" t="s">
        <v>6</v>
      </c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hidden="1" outlineLevel="1" thickBot="1">
      <c r="A19" s="1"/>
      <c r="B19" s="5" t="s">
        <v>16</v>
      </c>
      <c r="C19" s="5" t="s">
        <v>17</v>
      </c>
      <c r="D19" s="3" t="s">
        <v>18</v>
      </c>
      <c r="E19" s="3"/>
      <c r="F19" s="5"/>
      <c r="G19" s="5"/>
      <c r="H19" s="5" t="s">
        <v>19</v>
      </c>
      <c r="I19" s="5" t="s">
        <v>19</v>
      </c>
      <c r="J19" s="5" t="s">
        <v>6</v>
      </c>
      <c r="K19" s="1"/>
      <c r="L19" s="1"/>
      <c r="M19" s="1"/>
      <c r="N19" s="1"/>
      <c r="O19" s="1"/>
      <c r="P19" s="5" t="s">
        <v>20</v>
      </c>
      <c r="Q19" s="5" t="s">
        <v>6</v>
      </c>
      <c r="R19" s="1"/>
      <c r="S19" s="1"/>
      <c r="T19" s="1"/>
      <c r="U19" s="5" t="s">
        <v>21</v>
      </c>
      <c r="V19" s="5" t="s">
        <v>6</v>
      </c>
      <c r="W19" s="1"/>
      <c r="X19" s="1"/>
      <c r="Y19" s="1"/>
      <c r="Z19" s="1"/>
      <c r="AA19" s="1"/>
      <c r="AB19" s="1"/>
      <c r="AC19" s="1"/>
      <c r="AD19" s="1"/>
      <c r="AE19" s="1"/>
    </row>
    <row r="20" spans="2:22" s="1" customFormat="1" ht="13.5" hidden="1" outlineLevel="1" thickBot="1">
      <c r="B20" s="5" t="s">
        <v>22</v>
      </c>
      <c r="C20" s="5" t="s">
        <v>23</v>
      </c>
      <c r="D20" s="3" t="s">
        <v>24</v>
      </c>
      <c r="E20" s="3"/>
      <c r="F20" s="5"/>
      <c r="G20" s="5"/>
      <c r="H20" s="5" t="s">
        <v>25</v>
      </c>
      <c r="I20" s="5" t="s">
        <v>25</v>
      </c>
      <c r="J20" s="5" t="s">
        <v>6</v>
      </c>
      <c r="P20" s="5" t="s">
        <v>26</v>
      </c>
      <c r="Q20" s="5" t="s">
        <v>6</v>
      </c>
      <c r="U20" s="5" t="s">
        <v>27</v>
      </c>
      <c r="V20" s="5" t="s">
        <v>6</v>
      </c>
    </row>
    <row r="21" spans="2:22" s="1" customFormat="1" ht="13.5" hidden="1" outlineLevel="1" thickBot="1">
      <c r="B21" s="5" t="s">
        <v>28</v>
      </c>
      <c r="C21" s="5" t="s">
        <v>29</v>
      </c>
      <c r="D21" s="3" t="s">
        <v>30</v>
      </c>
      <c r="E21" s="3"/>
      <c r="F21" s="5"/>
      <c r="G21" s="5"/>
      <c r="H21" s="5" t="s">
        <v>31</v>
      </c>
      <c r="I21" s="5" t="s">
        <v>31</v>
      </c>
      <c r="J21" s="5" t="s">
        <v>6</v>
      </c>
      <c r="P21" s="5" t="s">
        <v>32</v>
      </c>
      <c r="Q21" s="5" t="s">
        <v>6</v>
      </c>
      <c r="U21" s="5" t="s">
        <v>15</v>
      </c>
      <c r="V21" s="5" t="s">
        <v>6</v>
      </c>
    </row>
    <row r="22" spans="2:22" s="1" customFormat="1" ht="13.5" hidden="1" outlineLevel="1" thickBot="1">
      <c r="B22" s="5" t="s">
        <v>33</v>
      </c>
      <c r="C22" s="5" t="s">
        <v>34</v>
      </c>
      <c r="D22" s="3" t="s">
        <v>35</v>
      </c>
      <c r="E22" s="3"/>
      <c r="F22" s="5"/>
      <c r="G22" s="5"/>
      <c r="J22" s="5" t="s">
        <v>6</v>
      </c>
      <c r="K22" s="5"/>
      <c r="L22" s="5"/>
      <c r="Q22" s="5" t="s">
        <v>6</v>
      </c>
      <c r="V22" s="5" t="s">
        <v>6</v>
      </c>
    </row>
    <row r="23" spans="1:31" ht="15.75" hidden="1" outlineLevel="1" thickBot="1">
      <c r="A23" s="1"/>
      <c r="B23" s="5" t="s">
        <v>36</v>
      </c>
      <c r="C23" s="5" t="s">
        <v>37</v>
      </c>
      <c r="D23" s="3" t="s">
        <v>38</v>
      </c>
      <c r="E23" s="3"/>
      <c r="F23" s="5"/>
      <c r="G23" s="5"/>
      <c r="H23" s="1"/>
      <c r="I23" s="1"/>
      <c r="J23" s="5" t="s">
        <v>6</v>
      </c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5" t="s">
        <v>6</v>
      </c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hidden="1" outlineLevel="1" thickBot="1">
      <c r="A24" s="1"/>
      <c r="B24" s="5" t="s">
        <v>39</v>
      </c>
      <c r="C24" s="5" t="s">
        <v>40</v>
      </c>
      <c r="D24" s="3" t="s">
        <v>41</v>
      </c>
      <c r="E24" s="3"/>
      <c r="F24" s="5"/>
      <c r="G24" s="5"/>
      <c r="H24" s="1"/>
      <c r="I24" s="1"/>
      <c r="J24" s="5" t="s">
        <v>6</v>
      </c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5" t="s">
        <v>6</v>
      </c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hidden="1" outlineLevel="1" thickBot="1">
      <c r="A25" s="1"/>
      <c r="B25" s="5" t="s">
        <v>42</v>
      </c>
      <c r="C25" s="5" t="s">
        <v>43</v>
      </c>
      <c r="D25" s="3" t="s">
        <v>44</v>
      </c>
      <c r="E25" s="3"/>
      <c r="F25" s="5"/>
      <c r="G25" s="5"/>
      <c r="H25" s="1"/>
      <c r="I25" s="1"/>
      <c r="J25" s="5" t="s">
        <v>6</v>
      </c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5" t="s">
        <v>6</v>
      </c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hidden="1" outlineLevel="1" thickBot="1">
      <c r="A26" s="1"/>
      <c r="B26" s="5" t="s">
        <v>45</v>
      </c>
      <c r="C26" s="5" t="s">
        <v>46</v>
      </c>
      <c r="D26" s="3" t="s">
        <v>47</v>
      </c>
      <c r="E26" s="3"/>
      <c r="F26" s="5"/>
      <c r="G26" s="5"/>
      <c r="H26" s="1"/>
      <c r="I26" s="1"/>
      <c r="J26" s="5" t="s">
        <v>6</v>
      </c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5" t="s">
        <v>6</v>
      </c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hidden="1" outlineLevel="1" thickBot="1">
      <c r="A27" s="1"/>
      <c r="B27" s="5" t="s">
        <v>48</v>
      </c>
      <c r="C27" s="5" t="s">
        <v>49</v>
      </c>
      <c r="D27" s="3" t="s">
        <v>50</v>
      </c>
      <c r="E27" s="3"/>
      <c r="F27" s="5"/>
      <c r="G27" s="5"/>
      <c r="H27" s="1"/>
      <c r="I27" s="1"/>
      <c r="J27" s="5" t="s">
        <v>6</v>
      </c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5" t="s">
        <v>6</v>
      </c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hidden="1" outlineLevel="1" thickBot="1">
      <c r="A28" s="1"/>
      <c r="B28" s="1"/>
      <c r="C28" s="5" t="s">
        <v>4</v>
      </c>
      <c r="D28" s="3"/>
      <c r="E28" s="3"/>
      <c r="F28" s="1"/>
      <c r="G28" s="1"/>
      <c r="H28" s="1"/>
      <c r="I28" s="1"/>
      <c r="J28" s="5" t="s">
        <v>6</v>
      </c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5" t="s">
        <v>6</v>
      </c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hidden="1" outlineLevel="1" thickBot="1">
      <c r="A29" s="1"/>
      <c r="B29" s="1"/>
      <c r="C29" s="5" t="s">
        <v>51</v>
      </c>
      <c r="D29" s="3"/>
      <c r="E29" s="3"/>
      <c r="F29" s="1"/>
      <c r="G29" s="1"/>
      <c r="H29" s="1"/>
      <c r="I29" s="1"/>
      <c r="J29" s="5" t="s">
        <v>6</v>
      </c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5" t="s">
        <v>6</v>
      </c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hidden="1" outlineLevel="1" thickBot="1">
      <c r="A30" s="1"/>
      <c r="B30" s="1"/>
      <c r="C30" s="5" t="s">
        <v>52</v>
      </c>
      <c r="D30" s="3"/>
      <c r="E30" s="3"/>
      <c r="F30" s="1"/>
      <c r="G30" s="1"/>
      <c r="H30" s="1"/>
      <c r="I30" s="1"/>
      <c r="J30" s="5" t="s">
        <v>6</v>
      </c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5" t="s">
        <v>6</v>
      </c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hidden="1" outlineLevel="1" thickBot="1">
      <c r="A31" s="1"/>
      <c r="B31" s="1"/>
      <c r="C31" s="5" t="s">
        <v>53</v>
      </c>
      <c r="D31" s="3"/>
      <c r="E31" s="3"/>
      <c r="F31" s="1"/>
      <c r="G31" s="1"/>
      <c r="H31" s="1"/>
      <c r="I31" s="1"/>
      <c r="J31" s="5" t="s">
        <v>6</v>
      </c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5" t="s">
        <v>6</v>
      </c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hidden="1" outlineLevel="1" thickBot="1">
      <c r="A32" s="1"/>
      <c r="B32" s="1"/>
      <c r="C32" s="5" t="s">
        <v>54</v>
      </c>
      <c r="D32" s="3"/>
      <c r="E32" s="3"/>
      <c r="F32" s="1"/>
      <c r="G32" s="1"/>
      <c r="H32" s="1"/>
      <c r="I32" s="1"/>
      <c r="J32" s="5" t="s">
        <v>6</v>
      </c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5" t="s">
        <v>6</v>
      </c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hidden="1" outlineLevel="1" thickBot="1">
      <c r="A33" s="1"/>
      <c r="B33" s="1"/>
      <c r="C33" s="5" t="s">
        <v>55</v>
      </c>
      <c r="D33" s="3"/>
      <c r="E33" s="3"/>
      <c r="F33" s="1"/>
      <c r="G33" s="1"/>
      <c r="H33" s="1"/>
      <c r="I33" s="1"/>
      <c r="J33" s="5" t="s">
        <v>6</v>
      </c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5" t="s">
        <v>6</v>
      </c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hidden="1" outlineLevel="1" thickBot="1">
      <c r="A34" s="1"/>
      <c r="B34" s="1"/>
      <c r="C34" s="5" t="s">
        <v>56</v>
      </c>
      <c r="D34" s="3"/>
      <c r="E34" s="3"/>
      <c r="F34" s="1"/>
      <c r="G34" s="1"/>
      <c r="H34" s="1"/>
      <c r="I34" s="1"/>
      <c r="J34" s="5" t="s">
        <v>6</v>
      </c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5" t="s">
        <v>6</v>
      </c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hidden="1" outlineLevel="1" thickBot="1">
      <c r="A35" s="1"/>
      <c r="B35" s="1"/>
      <c r="C35" s="5" t="s">
        <v>57</v>
      </c>
      <c r="D35" s="3"/>
      <c r="E35" s="3"/>
      <c r="F35" s="1"/>
      <c r="G35" s="1"/>
      <c r="H35" s="1"/>
      <c r="I35" s="1"/>
      <c r="J35" s="5" t="s">
        <v>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5" t="s">
        <v>6</v>
      </c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hidden="1" outlineLevel="1" thickBot="1">
      <c r="A36" s="1"/>
      <c r="B36" s="1"/>
      <c r="C36" s="5" t="s">
        <v>58</v>
      </c>
      <c r="D36" s="3"/>
      <c r="E36" s="3"/>
      <c r="F36" s="1"/>
      <c r="G36" s="1"/>
      <c r="H36" s="1"/>
      <c r="I36" s="1"/>
      <c r="J36" s="5" t="s">
        <v>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 t="s">
        <v>6</v>
      </c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hidden="1" outlineLevel="1" thickBot="1">
      <c r="A37" s="1"/>
      <c r="B37" s="1"/>
      <c r="C37" s="5" t="s">
        <v>59</v>
      </c>
      <c r="D37" s="3"/>
      <c r="E37" s="3"/>
      <c r="F37" s="1"/>
      <c r="G37" s="1"/>
      <c r="H37" s="1"/>
      <c r="I37" s="1"/>
      <c r="J37" s="5" t="s">
        <v>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 t="s">
        <v>6</v>
      </c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hidden="1" outlineLevel="1" thickBot="1">
      <c r="A38" s="1"/>
      <c r="B38" s="1"/>
      <c r="C38" s="1"/>
      <c r="D38" s="3"/>
      <c r="E38" s="3"/>
      <c r="F38" s="1"/>
      <c r="G38" s="1"/>
      <c r="H38" s="1"/>
      <c r="I38" s="1"/>
      <c r="J38" s="5" t="s">
        <v>6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 t="s">
        <v>6</v>
      </c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hidden="1" outlineLevel="1" thickBot="1">
      <c r="A39" s="2" t="s">
        <v>11</v>
      </c>
      <c r="B39" s="2" t="s">
        <v>11</v>
      </c>
      <c r="C39" s="2" t="s">
        <v>11</v>
      </c>
      <c r="D39" s="3" t="s">
        <v>11</v>
      </c>
      <c r="E39" s="3"/>
      <c r="F39" s="2"/>
      <c r="G39" s="2"/>
      <c r="H39" s="2" t="s">
        <v>11</v>
      </c>
      <c r="I39" s="2" t="s">
        <v>11</v>
      </c>
      <c r="J39" s="5" t="s">
        <v>6</v>
      </c>
      <c r="K39" s="6"/>
      <c r="L39" s="6"/>
      <c r="M39" s="6"/>
      <c r="N39" s="6"/>
      <c r="O39" s="6"/>
      <c r="P39" s="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hidden="1" outlineLevel="1" thickBot="1">
      <c r="A40" s="5" t="s">
        <v>60</v>
      </c>
      <c r="B40" s="1"/>
      <c r="C40" s="1"/>
      <c r="D40" s="3"/>
      <c r="E40" s="3"/>
      <c r="F40" s="1"/>
      <c r="G40" s="1"/>
      <c r="H40" s="1"/>
      <c r="I40" s="1"/>
      <c r="J40" s="6"/>
      <c r="K40" s="6"/>
      <c r="L40" s="6"/>
      <c r="M40" s="6"/>
      <c r="N40" s="6"/>
      <c r="O40" s="6"/>
      <c r="P40" s="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hidden="1" outlineLevel="1" thickBot="1">
      <c r="A41" s="5" t="s">
        <v>61</v>
      </c>
      <c r="B41" s="1"/>
      <c r="C41" s="1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hidden="1" outlineLevel="1" thickBot="1">
      <c r="A42" s="1"/>
      <c r="B42" s="1"/>
      <c r="C42" s="1"/>
      <c r="D42" s="3"/>
      <c r="E42" s="3"/>
      <c r="F42" s="1"/>
      <c r="G42" s="1"/>
      <c r="H42" s="1"/>
      <c r="I42" s="1"/>
      <c r="J42" s="1"/>
      <c r="K42" s="1"/>
      <c r="L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4:16" s="1" customFormat="1" ht="18" customHeight="1" hidden="1">
      <c r="D43" s="3"/>
      <c r="E43" s="3"/>
      <c r="J43" s="41"/>
      <c r="P43" s="1" t="s">
        <v>62</v>
      </c>
    </row>
    <row r="44" spans="1:11" s="1" customFormat="1" ht="14.25">
      <c r="A44" s="28"/>
      <c r="B44" s="10"/>
      <c r="C44" s="10"/>
      <c r="D44" s="42"/>
      <c r="E44" s="42"/>
      <c r="F44" s="10"/>
      <c r="G44" s="10"/>
      <c r="H44" s="10"/>
      <c r="I44" s="138" t="s">
        <v>63</v>
      </c>
      <c r="J44" s="11"/>
      <c r="K44" s="43"/>
    </row>
    <row r="45" spans="1:11" s="49" customFormat="1" ht="18">
      <c r="A45" s="44"/>
      <c r="B45" s="45"/>
      <c r="C45" s="208" t="s">
        <v>97</v>
      </c>
      <c r="D45" s="209"/>
      <c r="E45" s="209"/>
      <c r="F45" s="209"/>
      <c r="G45" s="209"/>
      <c r="H45" s="46"/>
      <c r="I45" s="139" t="s">
        <v>64</v>
      </c>
      <c r="J45" s="47"/>
      <c r="K45" s="48"/>
    </row>
    <row r="46" spans="1:11" s="1" customFormat="1" ht="22.5" customHeight="1" thickBot="1">
      <c r="A46" s="50"/>
      <c r="B46" s="9"/>
      <c r="C46" s="210"/>
      <c r="D46" s="211"/>
      <c r="E46" s="211"/>
      <c r="F46" s="211"/>
      <c r="G46" s="211"/>
      <c r="H46" s="9"/>
      <c r="I46" s="51"/>
      <c r="J46" s="7"/>
      <c r="K46" s="43"/>
    </row>
    <row r="47" spans="1:11" s="1" customFormat="1" ht="25.5" customHeight="1">
      <c r="A47" s="52"/>
      <c r="B47" s="53"/>
      <c r="C47" s="53"/>
      <c r="D47" s="54" t="s">
        <v>89</v>
      </c>
      <c r="E47" s="54"/>
      <c r="F47" s="55"/>
      <c r="G47" s="55"/>
      <c r="H47" s="53"/>
      <c r="I47" s="53"/>
      <c r="J47" s="56"/>
      <c r="K47" s="43"/>
    </row>
    <row r="48" spans="1:11" s="1" customFormat="1" ht="14.25">
      <c r="A48" s="52"/>
      <c r="B48" s="57"/>
      <c r="C48" s="53"/>
      <c r="D48" s="57"/>
      <c r="E48" s="57"/>
      <c r="F48" s="53"/>
      <c r="G48" s="53"/>
      <c r="H48" s="58"/>
      <c r="I48" s="58"/>
      <c r="J48" s="8"/>
      <c r="K48" s="43"/>
    </row>
    <row r="49" spans="1:10" s="1" customFormat="1" ht="12.75">
      <c r="A49" s="59"/>
      <c r="B49" s="58"/>
      <c r="C49" s="58"/>
      <c r="D49" s="60"/>
      <c r="E49" s="60"/>
      <c r="F49" s="58"/>
      <c r="G49" s="61"/>
      <c r="H49" s="62" t="s">
        <v>78</v>
      </c>
      <c r="I49" s="199">
        <v>42346</v>
      </c>
      <c r="J49" s="200"/>
    </row>
    <row r="50" spans="1:10" s="1" customFormat="1" ht="47.25" customHeight="1">
      <c r="A50" s="59"/>
      <c r="B50" s="60" t="s">
        <v>65</v>
      </c>
      <c r="C50" s="204" t="s">
        <v>123</v>
      </c>
      <c r="D50" s="60"/>
      <c r="E50" s="60"/>
      <c r="F50" s="58"/>
      <c r="G50" s="61"/>
      <c r="H50" s="62"/>
      <c r="I50" s="201"/>
      <c r="J50" s="202"/>
    </row>
    <row r="51" spans="1:10" s="1" customFormat="1" ht="12.75">
      <c r="A51" s="59"/>
      <c r="B51" s="60" t="s">
        <v>66</v>
      </c>
      <c r="C51" s="205" t="s">
        <v>123</v>
      </c>
      <c r="D51" s="60"/>
      <c r="E51" s="60"/>
      <c r="F51" s="58"/>
      <c r="G51" s="65"/>
      <c r="H51" s="62" t="s">
        <v>73</v>
      </c>
      <c r="I51" s="199" t="s">
        <v>80</v>
      </c>
      <c r="J51" s="200"/>
    </row>
    <row r="52" spans="1:10" s="1" customFormat="1" ht="12.75">
      <c r="A52" s="59"/>
      <c r="B52" s="60" t="s">
        <v>67</v>
      </c>
      <c r="C52" s="205" t="s">
        <v>123</v>
      </c>
      <c r="D52" s="60"/>
      <c r="E52" s="60"/>
      <c r="F52" s="58"/>
      <c r="G52" s="65"/>
      <c r="H52" s="62" t="s">
        <v>74</v>
      </c>
      <c r="I52" s="206" t="s">
        <v>123</v>
      </c>
      <c r="J52" s="207"/>
    </row>
    <row r="53" spans="1:10" s="1" customFormat="1" ht="12.75">
      <c r="A53" s="59"/>
      <c r="B53" s="60"/>
      <c r="C53" s="58"/>
      <c r="D53" s="60"/>
      <c r="E53" s="60"/>
      <c r="F53" s="58"/>
      <c r="G53" s="58"/>
      <c r="H53" s="60"/>
      <c r="I53" s="60"/>
      <c r="J53" s="66"/>
    </row>
    <row r="54" spans="1:10" s="1" customFormat="1" ht="12.75">
      <c r="A54" s="59"/>
      <c r="B54" s="60"/>
      <c r="C54" s="58"/>
      <c r="D54" s="60"/>
      <c r="E54" s="60"/>
      <c r="F54" s="58"/>
      <c r="G54" s="58"/>
      <c r="H54" s="60"/>
      <c r="I54" s="60"/>
      <c r="J54" s="66"/>
    </row>
    <row r="55" spans="1:10" s="1" customFormat="1" ht="12.75">
      <c r="A55" s="59"/>
      <c r="B55" s="58"/>
      <c r="C55" s="58"/>
      <c r="D55" s="60"/>
      <c r="E55" s="60"/>
      <c r="F55" s="58"/>
      <c r="G55" s="58"/>
      <c r="H55" s="60"/>
      <c r="I55" s="53"/>
      <c r="J55" s="67"/>
    </row>
    <row r="56" spans="1:10" s="1" customFormat="1" ht="15.75">
      <c r="A56" s="59"/>
      <c r="B56" s="60" t="s">
        <v>65</v>
      </c>
      <c r="C56" s="68" t="s">
        <v>124</v>
      </c>
      <c r="D56" s="60"/>
      <c r="E56" s="60"/>
      <c r="F56" s="58"/>
      <c r="G56" s="69"/>
      <c r="H56" s="58"/>
      <c r="I56" s="58"/>
      <c r="J56" s="39"/>
    </row>
    <row r="57" spans="1:10" s="1" customFormat="1" ht="12.75">
      <c r="A57" s="59"/>
      <c r="B57" s="60" t="s">
        <v>66</v>
      </c>
      <c r="C57" s="64" t="s">
        <v>96</v>
      </c>
      <c r="D57" s="60"/>
      <c r="E57" s="60"/>
      <c r="F57" s="58"/>
      <c r="G57" s="212"/>
      <c r="H57" s="212"/>
      <c r="I57" s="212"/>
      <c r="J57" s="213"/>
    </row>
    <row r="58" spans="1:10" s="1" customFormat="1" ht="12.75">
      <c r="A58" s="59"/>
      <c r="B58" s="60" t="s">
        <v>67</v>
      </c>
      <c r="C58" s="70" t="s">
        <v>90</v>
      </c>
      <c r="D58" s="60"/>
      <c r="E58" s="60"/>
      <c r="F58" s="58"/>
      <c r="G58" s="131"/>
      <c r="H58" s="132"/>
      <c r="I58" s="133"/>
      <c r="J58" s="134"/>
    </row>
    <row r="59" spans="1:18" s="58" customFormat="1" ht="15" customHeight="1">
      <c r="A59" s="30"/>
      <c r="C59" s="63"/>
      <c r="D59" s="71"/>
      <c r="E59" s="71"/>
      <c r="F59" s="16"/>
      <c r="G59" s="16"/>
      <c r="H59" s="72"/>
      <c r="I59" s="73"/>
      <c r="J59" s="74"/>
      <c r="K59" s="75"/>
      <c r="L59" s="75"/>
      <c r="M59" s="76"/>
      <c r="N59" s="75"/>
      <c r="R59" s="77"/>
    </row>
    <row r="60" spans="1:10" s="1" customFormat="1" ht="0.75" customHeight="1">
      <c r="A60" s="59"/>
      <c r="B60" s="78"/>
      <c r="C60" s="53"/>
      <c r="D60" s="57"/>
      <c r="E60" s="57"/>
      <c r="F60" s="53"/>
      <c r="G60" s="53"/>
      <c r="H60" s="79"/>
      <c r="I60" s="58"/>
      <c r="J60" s="80"/>
    </row>
    <row r="61" spans="1:10" s="1" customFormat="1" ht="7.5" customHeight="1" thickBot="1">
      <c r="A61" s="52"/>
      <c r="B61" s="81"/>
      <c r="C61" s="82"/>
      <c r="D61" s="60"/>
      <c r="E61" s="60"/>
      <c r="F61" s="58"/>
      <c r="G61" s="58"/>
      <c r="H61" s="58"/>
      <c r="I61" s="58"/>
      <c r="J61" s="8"/>
    </row>
    <row r="62" spans="1:53" s="87" customFormat="1" ht="33" customHeight="1">
      <c r="A62" s="241" t="s">
        <v>68</v>
      </c>
      <c r="B62" s="249" t="str">
        <f>"Podwyższenie frachtu zgodnie z ustaleniami do zleceń z dnia "&amp;TEXT(I49,"rrrr-mm-dd")</f>
        <v>Podwyższenie frachtu zgodnie z ustaleniami do zleceń z dnia 2015-12-08</v>
      </c>
      <c r="C62" s="250"/>
      <c r="D62" s="243" t="s">
        <v>76</v>
      </c>
      <c r="E62" s="243" t="s">
        <v>106</v>
      </c>
      <c r="F62" s="191" t="s">
        <v>84</v>
      </c>
      <c r="G62" s="192" t="s">
        <v>81</v>
      </c>
      <c r="H62" s="239" t="s">
        <v>77</v>
      </c>
      <c r="I62" s="191" t="s">
        <v>82</v>
      </c>
      <c r="J62" s="193" t="s">
        <v>83</v>
      </c>
      <c r="K62" s="83"/>
      <c r="L62" s="83"/>
      <c r="M62" s="83"/>
      <c r="N62" s="83"/>
      <c r="O62" s="83"/>
      <c r="P62" s="84"/>
      <c r="Q62" s="84"/>
      <c r="R62" s="57"/>
      <c r="S62" s="85"/>
      <c r="T62" s="53"/>
      <c r="U62" s="85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</row>
    <row r="63" spans="1:53" s="87" customFormat="1" ht="24.75" thickBot="1">
      <c r="A63" s="242"/>
      <c r="B63" s="251"/>
      <c r="C63" s="252"/>
      <c r="D63" s="244"/>
      <c r="E63" s="244"/>
      <c r="F63" s="170" t="s">
        <v>121</v>
      </c>
      <c r="G63" s="184" t="s">
        <v>118</v>
      </c>
      <c r="H63" s="240"/>
      <c r="I63" s="184" t="s">
        <v>119</v>
      </c>
      <c r="J63" s="185" t="s">
        <v>120</v>
      </c>
      <c r="K63" s="83"/>
      <c r="L63" s="83"/>
      <c r="M63" s="83"/>
      <c r="N63" s="83"/>
      <c r="O63" s="83"/>
      <c r="P63" s="84"/>
      <c r="Q63" s="84"/>
      <c r="R63" s="57"/>
      <c r="S63" s="85"/>
      <c r="T63" s="53"/>
      <c r="U63" s="85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</row>
    <row r="64" spans="1:53" s="91" customFormat="1" ht="48.75" customHeight="1">
      <c r="A64" s="253">
        <v>1</v>
      </c>
      <c r="B64" s="214" t="s">
        <v>123</v>
      </c>
      <c r="C64" s="215"/>
      <c r="D64" s="245">
        <v>1</v>
      </c>
      <c r="E64" s="220">
        <v>4.1234</v>
      </c>
      <c r="F64" s="179">
        <v>100</v>
      </c>
      <c r="G64" s="188">
        <f>D64*F64</f>
        <v>100</v>
      </c>
      <c r="H64" s="189">
        <v>0.23</v>
      </c>
      <c r="I64" s="188">
        <f aca="true" t="shared" si="0" ref="I64:I73">ROUND(G64*H64,2)</f>
        <v>23</v>
      </c>
      <c r="J64" s="190">
        <f aca="true" t="shared" si="1" ref="J64:J73">I64+G64</f>
        <v>123</v>
      </c>
      <c r="K64" s="88"/>
      <c r="L64" s="88"/>
      <c r="M64" s="88"/>
      <c r="N64" s="88"/>
      <c r="O64" s="88"/>
      <c r="P64" s="65"/>
      <c r="Q64" s="65"/>
      <c r="R64" s="89"/>
      <c r="S64" s="65"/>
      <c r="T64" s="65"/>
      <c r="U64" s="65"/>
      <c r="V64" s="65"/>
      <c r="W64" s="65"/>
      <c r="X64" s="90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</row>
    <row r="65" spans="1:53" s="91" customFormat="1" ht="24" customHeight="1" thickBot="1">
      <c r="A65" s="254"/>
      <c r="B65" s="203" t="s">
        <v>122</v>
      </c>
      <c r="C65" s="204"/>
      <c r="D65" s="246"/>
      <c r="E65" s="221"/>
      <c r="F65" s="186">
        <f>F64*E64</f>
        <v>412.34000000000003</v>
      </c>
      <c r="G65" s="182">
        <f>D64*F65</f>
        <v>412.34000000000003</v>
      </c>
      <c r="H65" s="160">
        <v>0.23</v>
      </c>
      <c r="I65" s="187">
        <f t="shared" si="0"/>
        <v>94.84</v>
      </c>
      <c r="J65" s="176">
        <f t="shared" si="1"/>
        <v>507.18000000000006</v>
      </c>
      <c r="K65" s="88"/>
      <c r="L65" s="88"/>
      <c r="M65" s="88"/>
      <c r="N65" s="88"/>
      <c r="O65" s="88"/>
      <c r="P65" s="65"/>
      <c r="Q65" s="65"/>
      <c r="R65" s="89"/>
      <c r="S65" s="65"/>
      <c r="T65" s="65"/>
      <c r="U65" s="65"/>
      <c r="V65" s="65"/>
      <c r="W65" s="65"/>
      <c r="X65" s="90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</row>
    <row r="66" spans="1:53" s="91" customFormat="1" ht="36.75" customHeight="1">
      <c r="A66" s="253">
        <v>2</v>
      </c>
      <c r="B66" s="216"/>
      <c r="C66" s="217"/>
      <c r="D66" s="245">
        <v>1</v>
      </c>
      <c r="E66" s="220">
        <v>4.4546</v>
      </c>
      <c r="F66" s="194"/>
      <c r="G66" s="195">
        <f aca="true" t="shared" si="2" ref="G66:G72">D66*F66</f>
        <v>0</v>
      </c>
      <c r="H66" s="189">
        <v>0.23</v>
      </c>
      <c r="I66" s="195">
        <f t="shared" si="0"/>
        <v>0</v>
      </c>
      <c r="J66" s="190">
        <f t="shared" si="1"/>
        <v>0</v>
      </c>
      <c r="K66" s="88"/>
      <c r="L66" s="88"/>
      <c r="M66" s="147"/>
      <c r="N66" s="88"/>
      <c r="O66" s="88"/>
      <c r="P66" s="65"/>
      <c r="Q66" s="65"/>
      <c r="R66" s="89"/>
      <c r="S66" s="65"/>
      <c r="T66" s="65"/>
      <c r="U66" s="65"/>
      <c r="V66" s="65"/>
      <c r="W66" s="65"/>
      <c r="X66" s="90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</row>
    <row r="67" spans="1:53" s="91" customFormat="1" ht="25.5" customHeight="1" thickBot="1">
      <c r="A67" s="254"/>
      <c r="B67" s="218"/>
      <c r="C67" s="219"/>
      <c r="D67" s="246"/>
      <c r="E67" s="221"/>
      <c r="F67" s="175">
        <f>F66*E66</f>
        <v>0</v>
      </c>
      <c r="G67" s="187">
        <f>D66*F67</f>
        <v>0</v>
      </c>
      <c r="H67" s="160">
        <v>0.23</v>
      </c>
      <c r="I67" s="177">
        <f t="shared" si="0"/>
        <v>0</v>
      </c>
      <c r="J67" s="178">
        <f t="shared" si="1"/>
        <v>0</v>
      </c>
      <c r="K67" s="88"/>
      <c r="L67" s="88"/>
      <c r="M67" s="147"/>
      <c r="N67" s="88"/>
      <c r="O67" s="88"/>
      <c r="P67" s="65"/>
      <c r="Q67" s="65"/>
      <c r="R67" s="89"/>
      <c r="S67" s="65"/>
      <c r="T67" s="65"/>
      <c r="U67" s="65"/>
      <c r="V67" s="65"/>
      <c r="W67" s="65"/>
      <c r="X67" s="90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</row>
    <row r="68" spans="1:24" s="1" customFormat="1" ht="37.5" customHeight="1">
      <c r="A68" s="253">
        <v>3</v>
      </c>
      <c r="B68" s="234"/>
      <c r="C68" s="235"/>
      <c r="D68" s="245">
        <v>1</v>
      </c>
      <c r="E68" s="220"/>
      <c r="F68" s="194"/>
      <c r="G68" s="188">
        <f t="shared" si="2"/>
        <v>0</v>
      </c>
      <c r="H68" s="189">
        <v>0.23</v>
      </c>
      <c r="I68" s="195">
        <f t="shared" si="0"/>
        <v>0</v>
      </c>
      <c r="J68" s="190">
        <f t="shared" si="1"/>
        <v>0</v>
      </c>
      <c r="K68" s="180" t="s">
        <v>4</v>
      </c>
      <c r="M68" s="58"/>
      <c r="N68" s="58"/>
      <c r="R68" s="93">
        <v>61.39991813344249</v>
      </c>
      <c r="S68" s="58" t="s">
        <v>70</v>
      </c>
      <c r="T68" s="58"/>
      <c r="U68" s="58"/>
      <c r="V68" s="58"/>
      <c r="W68" s="58"/>
      <c r="X68" s="94"/>
    </row>
    <row r="69" spans="1:24" s="1" customFormat="1" ht="25.5" customHeight="1" thickBot="1">
      <c r="A69" s="254"/>
      <c r="B69" s="236"/>
      <c r="C69" s="237"/>
      <c r="D69" s="246"/>
      <c r="E69" s="221"/>
      <c r="F69" s="196">
        <f>F68*E68</f>
        <v>0</v>
      </c>
      <c r="G69" s="182">
        <f>D68*F69</f>
        <v>0</v>
      </c>
      <c r="H69" s="197">
        <v>0.23</v>
      </c>
      <c r="I69" s="187">
        <f t="shared" si="0"/>
        <v>0</v>
      </c>
      <c r="J69" s="178">
        <f t="shared" si="1"/>
        <v>0</v>
      </c>
      <c r="K69" s="180"/>
      <c r="M69" s="58"/>
      <c r="N69" s="58"/>
      <c r="R69" s="93"/>
      <c r="S69" s="58"/>
      <c r="T69" s="58"/>
      <c r="U69" s="58"/>
      <c r="V69" s="58"/>
      <c r="W69" s="58"/>
      <c r="X69" s="94"/>
    </row>
    <row r="70" spans="1:24" s="1" customFormat="1" ht="36.75" customHeight="1">
      <c r="A70" s="253">
        <v>4</v>
      </c>
      <c r="B70" s="234"/>
      <c r="C70" s="235"/>
      <c r="D70" s="245">
        <v>1</v>
      </c>
      <c r="E70" s="220"/>
      <c r="F70" s="194"/>
      <c r="G70" s="195">
        <f t="shared" si="2"/>
        <v>0</v>
      </c>
      <c r="H70" s="189">
        <v>0.23</v>
      </c>
      <c r="I70" s="188">
        <f t="shared" si="0"/>
        <v>0</v>
      </c>
      <c r="J70" s="190">
        <f t="shared" si="1"/>
        <v>0</v>
      </c>
      <c r="K70" s="181"/>
      <c r="M70" s="58"/>
      <c r="N70" s="58"/>
      <c r="R70" s="96">
        <v>102.33319688907082</v>
      </c>
      <c r="S70" s="97" t="s">
        <v>71</v>
      </c>
      <c r="T70" s="97"/>
      <c r="U70" s="97"/>
      <c r="V70" s="97"/>
      <c r="W70" s="97"/>
      <c r="X70" s="98"/>
    </row>
    <row r="71" spans="1:24" s="1" customFormat="1" ht="25.5" customHeight="1" thickBot="1">
      <c r="A71" s="254"/>
      <c r="B71" s="236"/>
      <c r="C71" s="237"/>
      <c r="D71" s="246"/>
      <c r="E71" s="221"/>
      <c r="F71" s="196">
        <f>F70*E70</f>
        <v>0</v>
      </c>
      <c r="G71" s="187">
        <f>D70*F71</f>
        <v>0</v>
      </c>
      <c r="H71" s="197">
        <v>0.23</v>
      </c>
      <c r="I71" s="177">
        <f t="shared" si="0"/>
        <v>0</v>
      </c>
      <c r="J71" s="178">
        <f t="shared" si="1"/>
        <v>0</v>
      </c>
      <c r="K71" s="181"/>
      <c r="M71" s="58"/>
      <c r="N71" s="58"/>
      <c r="R71" s="96"/>
      <c r="S71" s="100"/>
      <c r="T71" s="97"/>
      <c r="U71" s="97"/>
      <c r="V71" s="97"/>
      <c r="W71" s="97"/>
      <c r="X71" s="98"/>
    </row>
    <row r="72" spans="1:43" s="1" customFormat="1" ht="36.75" customHeight="1">
      <c r="A72" s="253">
        <v>5</v>
      </c>
      <c r="B72" s="234"/>
      <c r="C72" s="235"/>
      <c r="D72" s="245">
        <v>1</v>
      </c>
      <c r="E72" s="220"/>
      <c r="F72" s="194"/>
      <c r="G72" s="188">
        <f t="shared" si="2"/>
        <v>0</v>
      </c>
      <c r="H72" s="189">
        <v>0.23</v>
      </c>
      <c r="I72" s="188">
        <f t="shared" si="0"/>
        <v>0</v>
      </c>
      <c r="J72" s="190">
        <f t="shared" si="1"/>
        <v>0</v>
      </c>
      <c r="K72" s="181"/>
      <c r="M72" s="58"/>
      <c r="N72" s="58"/>
      <c r="R72" s="41"/>
      <c r="S72" s="41"/>
      <c r="T72" s="41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</row>
    <row r="73" spans="1:43" s="1" customFormat="1" ht="25.5" customHeight="1" thickBot="1">
      <c r="A73" s="254"/>
      <c r="B73" s="236"/>
      <c r="C73" s="237"/>
      <c r="D73" s="247"/>
      <c r="E73" s="248"/>
      <c r="F73" s="175">
        <f>F72*E72</f>
        <v>0</v>
      </c>
      <c r="G73" s="187">
        <f>D72*F73</f>
        <v>0</v>
      </c>
      <c r="H73" s="160">
        <v>0.23</v>
      </c>
      <c r="I73" s="177">
        <f t="shared" si="0"/>
        <v>0</v>
      </c>
      <c r="J73" s="178">
        <f t="shared" si="1"/>
        <v>0</v>
      </c>
      <c r="K73" s="181"/>
      <c r="M73" s="58"/>
      <c r="N73" s="58"/>
      <c r="R73" s="41"/>
      <c r="S73" s="41"/>
      <c r="T73" s="41"/>
      <c r="U73" s="41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</row>
    <row r="74" spans="13:43" s="1" customFormat="1" ht="13.5" hidden="1" thickBot="1">
      <c r="M74" s="58"/>
      <c r="N74" s="58"/>
      <c r="R74" s="41"/>
      <c r="S74" s="41"/>
      <c r="T74" s="41"/>
      <c r="U74" s="41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</row>
    <row r="75" spans="13:43" s="1" customFormat="1" ht="12.75" customHeight="1" hidden="1">
      <c r="M75" s="58"/>
      <c r="N75" s="58"/>
      <c r="R75" s="41"/>
      <c r="S75" s="41"/>
      <c r="T75" s="41"/>
      <c r="U75" s="41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</row>
    <row r="76" spans="18:43" s="1" customFormat="1" ht="14.25" customHeight="1" hidden="1">
      <c r="R76" s="41"/>
      <c r="S76" s="41"/>
      <c r="T76" s="41"/>
      <c r="U76" s="41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</row>
    <row r="77" spans="1:43" s="1" customFormat="1" ht="14.25" customHeight="1">
      <c r="A77" s="30"/>
      <c r="B77" s="95"/>
      <c r="C77" s="95"/>
      <c r="D77" s="168"/>
      <c r="E77" s="163"/>
      <c r="F77" s="59"/>
      <c r="G77" s="58"/>
      <c r="H77" s="58"/>
      <c r="I77" s="58"/>
      <c r="J77" s="8"/>
      <c r="R77" s="41"/>
      <c r="S77" s="41"/>
      <c r="T77" s="41"/>
      <c r="U77" s="41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</row>
    <row r="78" spans="1:10" s="1" customFormat="1" ht="13.5" hidden="1" thickBot="1">
      <c r="A78" s="30"/>
      <c r="B78" s="99"/>
      <c r="C78" s="95"/>
      <c r="D78" s="72"/>
      <c r="E78" s="72"/>
      <c r="F78" s="29" t="s">
        <v>72</v>
      </c>
      <c r="G78" s="12">
        <f>SUM(G81:G87)</f>
        <v>1124.68</v>
      </c>
      <c r="H78" s="13">
        <f>H64</f>
        <v>0.23</v>
      </c>
      <c r="I78" s="12">
        <f>SUM(I81:I87)</f>
        <v>330.52</v>
      </c>
      <c r="J78" s="14">
        <f>SUM(J80:J87)</f>
        <v>1383.3600000000001</v>
      </c>
    </row>
    <row r="79" spans="1:10" s="1" customFormat="1" ht="13.5" hidden="1" thickBot="1">
      <c r="A79" s="30"/>
      <c r="B79" s="95"/>
      <c r="C79" s="95"/>
      <c r="D79" s="72"/>
      <c r="E79" s="72"/>
      <c r="F79" s="30"/>
      <c r="G79" s="15"/>
      <c r="H79" s="16"/>
      <c r="I79" s="16"/>
      <c r="J79" s="17"/>
    </row>
    <row r="80" spans="1:10" s="1" customFormat="1" ht="12.75" hidden="1">
      <c r="A80" s="30"/>
      <c r="B80" s="95"/>
      <c r="C80" s="95"/>
      <c r="D80" s="72"/>
      <c r="E80" s="72"/>
      <c r="F80" s="228" t="s">
        <v>69</v>
      </c>
      <c r="G80" s="229"/>
      <c r="H80" s="229"/>
      <c r="I80" s="229"/>
      <c r="J80" s="230"/>
    </row>
    <row r="81" spans="1:10" s="1" customFormat="1" ht="12.75" hidden="1">
      <c r="A81" s="30"/>
      <c r="B81" s="95"/>
      <c r="C81" s="95"/>
      <c r="D81" s="72"/>
      <c r="E81" s="72"/>
      <c r="F81" s="31">
        <v>0.22</v>
      </c>
      <c r="G81" s="18">
        <f>SUM(G64:G68)</f>
        <v>512.34</v>
      </c>
      <c r="H81" s="19">
        <v>0.22</v>
      </c>
      <c r="I81" s="18">
        <f>SUM(I64:I68)</f>
        <v>117.84</v>
      </c>
      <c r="J81" s="20">
        <f>SUM(J64:J68)</f>
        <v>630.1800000000001</v>
      </c>
    </row>
    <row r="82" spans="1:10" s="1" customFormat="1" ht="23.25" customHeight="1">
      <c r="A82" s="30"/>
      <c r="B82" s="101"/>
      <c r="C82" s="145" t="s">
        <v>108</v>
      </c>
      <c r="D82" s="72"/>
      <c r="E82" s="72"/>
      <c r="F82" s="32" t="s">
        <v>85</v>
      </c>
      <c r="G82" s="21">
        <f>G64+G66+G68+G70+G72</f>
        <v>100</v>
      </c>
      <c r="H82" s="22">
        <v>0.23</v>
      </c>
      <c r="I82" s="21">
        <f>ROUND(G82*H82,2)</f>
        <v>23</v>
      </c>
      <c r="J82" s="23">
        <f>I82+G82</f>
        <v>123</v>
      </c>
    </row>
    <row r="83" spans="1:10" s="1" customFormat="1" ht="13.5" thickBot="1">
      <c r="A83" s="59"/>
      <c r="B83" s="15"/>
      <c r="C83" s="238"/>
      <c r="D83" s="72"/>
      <c r="E83" s="72"/>
      <c r="F83" s="33" t="s">
        <v>86</v>
      </c>
      <c r="G83" s="21">
        <f>G65+G67+G69+G71+G73</f>
        <v>412.34000000000003</v>
      </c>
      <c r="H83" s="22">
        <v>0.23</v>
      </c>
      <c r="I83" s="21">
        <f>ROUND(G83*H83,2)</f>
        <v>94.84</v>
      </c>
      <c r="J83" s="23">
        <f>I83+G83</f>
        <v>507.18000000000006</v>
      </c>
    </row>
    <row r="84" spans="1:10" s="137" customFormat="1" ht="12.75">
      <c r="A84" s="59"/>
      <c r="B84" s="58"/>
      <c r="C84" s="238"/>
      <c r="D84" s="72"/>
      <c r="E84" s="72"/>
      <c r="F84" s="38" t="s">
        <v>79</v>
      </c>
      <c r="G84" s="231" t="s">
        <v>69</v>
      </c>
      <c r="H84" s="232"/>
      <c r="I84" s="232"/>
      <c r="J84" s="233"/>
    </row>
    <row r="85" spans="1:10" s="1" customFormat="1" ht="12.75">
      <c r="A85" s="59"/>
      <c r="B85" s="58"/>
      <c r="C85" s="238"/>
      <c r="D85" s="72"/>
      <c r="E85" s="72"/>
      <c r="F85" s="31">
        <v>0.23</v>
      </c>
      <c r="G85" s="24">
        <f>G82</f>
        <v>100</v>
      </c>
      <c r="H85" s="25">
        <v>0.23</v>
      </c>
      <c r="I85" s="24">
        <f>I83</f>
        <v>94.84</v>
      </c>
      <c r="J85" s="27">
        <f>J82</f>
        <v>123</v>
      </c>
    </row>
    <row r="86" spans="1:10" s="1" customFormat="1" ht="12.75">
      <c r="A86" s="59"/>
      <c r="B86" s="58"/>
      <c r="C86" s="238"/>
      <c r="D86" s="72"/>
      <c r="E86" s="72"/>
      <c r="F86" s="31">
        <v>0.08</v>
      </c>
      <c r="G86" s="26"/>
      <c r="H86" s="25">
        <v>0.08</v>
      </c>
      <c r="I86" s="26"/>
      <c r="J86" s="34"/>
    </row>
    <row r="87" spans="1:15" s="1" customFormat="1" ht="17.25" customHeight="1">
      <c r="A87" s="59"/>
      <c r="B87" s="58"/>
      <c r="C87" s="238"/>
      <c r="D87" s="72"/>
      <c r="E87" s="72"/>
      <c r="F87" s="35">
        <v>0</v>
      </c>
      <c r="G87" s="26"/>
      <c r="H87" s="25">
        <v>0</v>
      </c>
      <c r="I87" s="26"/>
      <c r="J87" s="34"/>
      <c r="O87" s="58"/>
    </row>
    <row r="88" spans="1:10" ht="15.75" thickBot="1">
      <c r="A88" s="116" t="s">
        <v>94</v>
      </c>
      <c r="B88" s="15"/>
      <c r="C88" s="15"/>
      <c r="D88" s="72"/>
      <c r="E88" s="72"/>
      <c r="F88" s="102" t="s">
        <v>75</v>
      </c>
      <c r="G88" s="103"/>
      <c r="H88" s="104" t="s">
        <v>75</v>
      </c>
      <c r="I88" s="103"/>
      <c r="J88" s="105"/>
    </row>
    <row r="89" spans="1:10" s="122" customFormat="1" ht="22.5" customHeight="1">
      <c r="A89" s="59"/>
      <c r="B89" s="36">
        <f>J82</f>
        <v>123</v>
      </c>
      <c r="C89" s="37" t="s">
        <v>87</v>
      </c>
      <c r="D89" s="72"/>
      <c r="E89" s="72"/>
      <c r="F89" s="106"/>
      <c r="G89" s="107"/>
      <c r="H89" s="108"/>
      <c r="I89" s="107"/>
      <c r="J89" s="109"/>
    </row>
    <row r="90" spans="1:10" ht="33" customHeight="1" thickBot="1">
      <c r="A90" s="59"/>
      <c r="B90" s="110"/>
      <c r="C90" s="58"/>
      <c r="D90" s="60"/>
      <c r="E90" s="60"/>
      <c r="F90" s="111"/>
      <c r="G90" s="111"/>
      <c r="H90" s="58"/>
      <c r="I90" s="58"/>
      <c r="J90" s="8"/>
    </row>
    <row r="91" spans="1:10" s="127" customFormat="1" ht="20.25" customHeight="1" thickBot="1">
      <c r="A91" s="222" t="s">
        <v>104</v>
      </c>
      <c r="B91" s="223"/>
      <c r="C91" s="223"/>
      <c r="D91" s="223"/>
      <c r="E91" s="223"/>
      <c r="F91" s="223"/>
      <c r="G91" s="223"/>
      <c r="H91" s="223"/>
      <c r="I91" s="223"/>
      <c r="J91" s="224"/>
    </row>
    <row r="92" spans="1:10" ht="15">
      <c r="A92" s="59"/>
      <c r="B92" s="58"/>
      <c r="C92" s="58"/>
      <c r="D92" s="62"/>
      <c r="E92" s="62"/>
      <c r="F92" s="58"/>
      <c r="G92" s="58"/>
      <c r="H92" s="58"/>
      <c r="I92" s="58"/>
      <c r="J92" s="8"/>
    </row>
    <row r="93" spans="1:10" ht="31.5" customHeight="1">
      <c r="A93" s="112"/>
      <c r="B93" s="113"/>
      <c r="C93" s="113"/>
      <c r="D93" s="113"/>
      <c r="E93" s="113"/>
      <c r="F93" s="113"/>
      <c r="G93" s="113"/>
      <c r="H93" s="113"/>
      <c r="I93" s="113"/>
      <c r="J93" s="114"/>
    </row>
    <row r="94" spans="1:10" ht="15">
      <c r="A94" s="59"/>
      <c r="B94" s="58"/>
      <c r="C94" s="58"/>
      <c r="D94" s="57"/>
      <c r="E94" s="57"/>
      <c r="F94" s="53"/>
      <c r="G94" s="53"/>
      <c r="H94" s="58"/>
      <c r="I94" s="58"/>
      <c r="J94" s="8"/>
    </row>
    <row r="95" spans="1:10" ht="15">
      <c r="A95" s="59" t="s">
        <v>4</v>
      </c>
      <c r="B95" s="115" t="s">
        <v>93</v>
      </c>
      <c r="C95" s="58"/>
      <c r="D95" s="57"/>
      <c r="E95" s="57"/>
      <c r="F95" s="53"/>
      <c r="G95" s="53"/>
      <c r="H95" s="148"/>
      <c r="I95" s="70" t="s">
        <v>91</v>
      </c>
      <c r="J95" s="8"/>
    </row>
    <row r="96" spans="1:10" ht="15">
      <c r="A96" s="116"/>
      <c r="B96" s="117" t="s">
        <v>95</v>
      </c>
      <c r="C96" s="118"/>
      <c r="D96" s="119"/>
      <c r="E96" s="119"/>
      <c r="F96" s="120"/>
      <c r="G96" s="120"/>
      <c r="H96" s="115"/>
      <c r="I96" s="117" t="s">
        <v>92</v>
      </c>
      <c r="J96" s="121"/>
    </row>
    <row r="97" spans="1:10" ht="15.75" thickBot="1">
      <c r="A97" s="123"/>
      <c r="B97" s="69"/>
      <c r="C97" s="69"/>
      <c r="D97" s="124"/>
      <c r="E97" s="124"/>
      <c r="F97" s="125"/>
      <c r="G97" s="125"/>
      <c r="H97" s="125"/>
      <c r="I97" s="125"/>
      <c r="J97" s="126"/>
    </row>
    <row r="98" spans="1:10" ht="15.75" thickBot="1">
      <c r="A98" s="225" t="s">
        <v>103</v>
      </c>
      <c r="B98" s="226"/>
      <c r="C98" s="226"/>
      <c r="D98" s="226"/>
      <c r="E98" s="226"/>
      <c r="F98" s="226"/>
      <c r="G98" s="226"/>
      <c r="H98" s="226"/>
      <c r="I98" s="226"/>
      <c r="J98" s="227"/>
    </row>
    <row r="99" spans="1:10" ht="15.75" thickBot="1">
      <c r="A99" s="146"/>
      <c r="B99" s="149"/>
      <c r="C99" s="149"/>
      <c r="D99" s="149"/>
      <c r="E99" s="167"/>
      <c r="F99" s="149"/>
      <c r="G99" s="149"/>
      <c r="H99" s="149"/>
      <c r="I99" s="149"/>
      <c r="J99" s="150"/>
    </row>
    <row r="100" spans="1:10" ht="15.75" thickBot="1">
      <c r="A100" s="128"/>
      <c r="B100" s="9"/>
      <c r="C100" s="9"/>
      <c r="D100" s="129"/>
      <c r="E100" s="129"/>
      <c r="F100" s="9"/>
      <c r="G100" s="9"/>
      <c r="H100" s="9"/>
      <c r="I100" s="9"/>
      <c r="J100" s="7"/>
    </row>
  </sheetData>
  <sheetProtection password="C325" sheet="1"/>
  <mergeCells count="37">
    <mergeCell ref="E68:E69"/>
    <mergeCell ref="E70:E71"/>
    <mergeCell ref="E72:E73"/>
    <mergeCell ref="B62:C63"/>
    <mergeCell ref="A64:A65"/>
    <mergeCell ref="A66:A67"/>
    <mergeCell ref="A68:A69"/>
    <mergeCell ref="A70:A71"/>
    <mergeCell ref="A72:A73"/>
    <mergeCell ref="C83:C87"/>
    <mergeCell ref="H62:H63"/>
    <mergeCell ref="A62:A63"/>
    <mergeCell ref="D62:D63"/>
    <mergeCell ref="E62:E63"/>
    <mergeCell ref="D64:D65"/>
    <mergeCell ref="D66:D67"/>
    <mergeCell ref="D68:D69"/>
    <mergeCell ref="D70:D71"/>
    <mergeCell ref="D72:D73"/>
    <mergeCell ref="A91:J91"/>
    <mergeCell ref="A98:J98"/>
    <mergeCell ref="F80:J80"/>
    <mergeCell ref="G84:J84"/>
    <mergeCell ref="B68:C68"/>
    <mergeCell ref="B69:C69"/>
    <mergeCell ref="B70:C70"/>
    <mergeCell ref="B71:C71"/>
    <mergeCell ref="B72:C72"/>
    <mergeCell ref="B73:C73"/>
    <mergeCell ref="C45:G45"/>
    <mergeCell ref="C46:G46"/>
    <mergeCell ref="G57:J57"/>
    <mergeCell ref="B64:C64"/>
    <mergeCell ref="B66:C66"/>
    <mergeCell ref="B67:C67"/>
    <mergeCell ref="E64:E65"/>
    <mergeCell ref="E66:E67"/>
  </mergeCells>
  <printOptions horizontalCentered="1"/>
  <pageMargins left="0.7" right="0.7" top="0.75" bottom="0.75" header="0.3" footer="0.3"/>
  <pageSetup fitToHeight="1" fitToWidth="1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3"/>
  <sheetViews>
    <sheetView zoomScalePageLayoutView="0" workbookViewId="0" topLeftCell="A53">
      <selection activeCell="L63" sqref="L63"/>
    </sheetView>
  </sheetViews>
  <sheetFormatPr defaultColWidth="11.625" defaultRowHeight="12.75" outlineLevelRow="1"/>
  <cols>
    <col min="1" max="1" width="3.875" style="40" customWidth="1"/>
    <col min="2" max="2" width="13.25390625" style="40" customWidth="1"/>
    <col min="3" max="3" width="48.00390625" style="40" customWidth="1"/>
    <col min="4" max="4" width="4.875" style="130" customWidth="1"/>
    <col min="5" max="5" width="6.75390625" style="130" customWidth="1"/>
    <col min="6" max="6" width="11.375" style="40" customWidth="1"/>
    <col min="7" max="7" width="10.875" style="40" customWidth="1"/>
    <col min="8" max="8" width="5.375" style="40" customWidth="1"/>
    <col min="9" max="9" width="11.125" style="40" customWidth="1"/>
    <col min="10" max="10" width="12.125" style="40" customWidth="1"/>
    <col min="11" max="11" width="9.75390625" style="40" customWidth="1"/>
    <col min="12" max="12" width="9.125" style="40" customWidth="1"/>
    <col min="13" max="13" width="9.00390625" style="40" customWidth="1"/>
    <col min="14" max="14" width="11.375" style="40" customWidth="1"/>
    <col min="15" max="15" width="5.75390625" style="40" customWidth="1"/>
    <col min="16" max="16" width="3.75390625" style="40" hidden="1" customWidth="1"/>
    <col min="17" max="17" width="5.875" style="40" hidden="1" customWidth="1"/>
    <col min="18" max="18" width="8.125" style="40" hidden="1" customWidth="1"/>
    <col min="19" max="19" width="6.625" style="40" hidden="1" customWidth="1"/>
    <col min="20" max="20" width="3.125" style="40" hidden="1" customWidth="1"/>
    <col min="21" max="21" width="5.625" style="40" hidden="1" customWidth="1"/>
    <col min="22" max="24" width="11.625" style="40" hidden="1" customWidth="1"/>
    <col min="25" max="16384" width="11.625" style="40" customWidth="1"/>
  </cols>
  <sheetData>
    <row r="1" spans="1:30" ht="15.75" hidden="1" outlineLevel="1" thickBot="1">
      <c r="A1" s="1"/>
      <c r="B1" s="1"/>
      <c r="C1" s="1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ht="15.75" hidden="1" outlineLevel="1" thickBot="1">
      <c r="A2" s="2" t="s">
        <v>0</v>
      </c>
      <c r="B2" s="2" t="s">
        <v>0</v>
      </c>
      <c r="C2" s="2" t="s">
        <v>0</v>
      </c>
      <c r="D2" s="3" t="s">
        <v>0</v>
      </c>
      <c r="E2" s="3"/>
      <c r="F2" s="2"/>
      <c r="G2" s="2"/>
      <c r="H2" s="2" t="s">
        <v>0</v>
      </c>
      <c r="I2" s="2" t="s">
        <v>0</v>
      </c>
      <c r="J2" s="2" t="s">
        <v>0</v>
      </c>
      <c r="K2" s="2" t="s">
        <v>0</v>
      </c>
      <c r="L2" s="2"/>
      <c r="M2" s="2" t="s">
        <v>0</v>
      </c>
      <c r="N2" s="2"/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1"/>
      <c r="X2" s="1"/>
      <c r="Y2" s="1"/>
      <c r="Z2" s="1"/>
      <c r="AA2" s="1"/>
      <c r="AB2" s="1"/>
      <c r="AC2" s="1"/>
      <c r="AD2" s="1"/>
      <c r="AE2" s="1"/>
    </row>
    <row r="3" spans="1:31" ht="15.75" hidden="1" outlineLevel="1" thickBot="1">
      <c r="A3" s="3" t="s">
        <v>1</v>
      </c>
      <c r="B3" s="1" t="e">
        <f>TRIM(B15&amp;C15&amp;D15&amp;I15&amp;K15&amp;M15&amp;O15&amp;P15&amp;R15&amp;S15&amp;T15&amp;U15)</f>
        <v>#VALUE!</v>
      </c>
      <c r="C3" s="1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hidden="1" outlineLevel="1" thickBot="1">
      <c r="A4" s="2" t="s">
        <v>0</v>
      </c>
      <c r="B4" s="2" t="s">
        <v>0</v>
      </c>
      <c r="C4" s="2" t="s">
        <v>0</v>
      </c>
      <c r="D4" s="3" t="s">
        <v>0</v>
      </c>
      <c r="E4" s="3"/>
      <c r="F4" s="2"/>
      <c r="G4" s="2"/>
      <c r="H4" s="2" t="s">
        <v>0</v>
      </c>
      <c r="I4" s="2" t="s">
        <v>0</v>
      </c>
      <c r="J4" s="2" t="s">
        <v>0</v>
      </c>
      <c r="K4" s="2" t="s">
        <v>0</v>
      </c>
      <c r="L4" s="2"/>
      <c r="M4" s="2" t="s">
        <v>0</v>
      </c>
      <c r="N4" s="2"/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1"/>
      <c r="X4" s="1"/>
      <c r="Y4" s="1"/>
      <c r="Z4" s="1"/>
      <c r="AA4" s="1"/>
      <c r="AB4" s="1"/>
      <c r="AC4" s="1"/>
      <c r="AD4" s="1"/>
      <c r="AE4" s="1"/>
    </row>
    <row r="5" spans="1:31" ht="17.25" customHeight="1" hidden="1" outlineLevel="1">
      <c r="A5" s="3" t="s">
        <v>2</v>
      </c>
      <c r="B5" s="4" t="str">
        <f>B89</f>
        <v>suma brutto €</v>
      </c>
      <c r="C5" s="3" t="s">
        <v>3</v>
      </c>
      <c r="D5" s="3" t="s">
        <v>4</v>
      </c>
      <c r="E5" s="3"/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6.5" customHeight="1" hidden="1" outlineLevel="1">
      <c r="A6" s="1"/>
      <c r="B6" s="1"/>
      <c r="C6" s="1"/>
      <c r="D6" s="3"/>
      <c r="E6" s="3"/>
      <c r="F6" s="1"/>
      <c r="G6" s="1"/>
      <c r="H6" s="1"/>
      <c r="I6" s="1"/>
      <c r="J6" s="1"/>
      <c r="K6" s="1" t="e">
        <f>MOD(B5,1000000)</f>
        <v>#VALUE!</v>
      </c>
      <c r="L6" s="1"/>
      <c r="M6" s="1"/>
      <c r="N6" s="1"/>
      <c r="O6" s="1"/>
      <c r="P6" s="1"/>
      <c r="Q6" s="1"/>
      <c r="R6" s="1" t="e">
        <f>MOD(K6,1000)</f>
        <v>#VALUE!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22" s="1" customFormat="1" ht="13.5" hidden="1" outlineLevel="1" thickBot="1">
      <c r="A7" s="5" t="s">
        <v>5</v>
      </c>
      <c r="B7" s="1" t="e">
        <f>TRUNC(B5/1000000)</f>
        <v>#VALUE!</v>
      </c>
      <c r="D7" s="3"/>
      <c r="E7" s="3"/>
      <c r="J7" s="5" t="s">
        <v>6</v>
      </c>
      <c r="K7" s="1" t="e">
        <f>TRUNC(K6/1000)</f>
        <v>#VALUE!</v>
      </c>
      <c r="Q7" s="5" t="s">
        <v>6</v>
      </c>
      <c r="R7" s="1" t="e">
        <f>(R6)</f>
        <v>#VALUE!</v>
      </c>
      <c r="V7" s="5" t="s">
        <v>6</v>
      </c>
    </row>
    <row r="8" spans="1:22" s="1" customFormat="1" ht="13.5" hidden="1" outlineLevel="1" thickBot="1">
      <c r="A8" s="2" t="s">
        <v>0</v>
      </c>
      <c r="B8" s="2" t="s">
        <v>0</v>
      </c>
      <c r="C8" s="2" t="s">
        <v>0</v>
      </c>
      <c r="D8" s="3" t="s">
        <v>0</v>
      </c>
      <c r="E8" s="3"/>
      <c r="F8" s="2"/>
      <c r="G8" s="2"/>
      <c r="H8" s="2" t="s">
        <v>0</v>
      </c>
      <c r="I8" s="2" t="s">
        <v>0</v>
      </c>
      <c r="J8" s="5" t="s">
        <v>6</v>
      </c>
      <c r="K8" s="2" t="s">
        <v>0</v>
      </c>
      <c r="L8" s="2"/>
      <c r="M8" s="2" t="s">
        <v>0</v>
      </c>
      <c r="N8" s="2"/>
      <c r="O8" s="2" t="s">
        <v>0</v>
      </c>
      <c r="P8" s="2" t="s">
        <v>0</v>
      </c>
      <c r="Q8" s="5" t="s">
        <v>6</v>
      </c>
      <c r="R8" s="2" t="s">
        <v>0</v>
      </c>
      <c r="S8" s="2" t="s">
        <v>0</v>
      </c>
      <c r="T8" s="2" t="s">
        <v>0</v>
      </c>
      <c r="U8" s="2" t="s">
        <v>0</v>
      </c>
      <c r="V8" s="5" t="s">
        <v>6</v>
      </c>
    </row>
    <row r="9" spans="1:31" ht="15.75" hidden="1" outlineLevel="1" thickBot="1">
      <c r="A9" s="5" t="s">
        <v>7</v>
      </c>
      <c r="B9" s="1"/>
      <c r="C9" s="1" t="e">
        <f>MOD(B7,100)</f>
        <v>#VALUE!</v>
      </c>
      <c r="D9" s="3" t="e">
        <f>MOD(C9,10)</f>
        <v>#VALUE!</v>
      </c>
      <c r="E9" s="3"/>
      <c r="F9" s="1"/>
      <c r="G9" s="1"/>
      <c r="H9" s="1"/>
      <c r="I9" s="1"/>
      <c r="J9" s="5" t="s">
        <v>6</v>
      </c>
      <c r="K9" s="1"/>
      <c r="L9" s="1"/>
      <c r="M9" s="1" t="e">
        <f>MOD(K7,100)</f>
        <v>#VALUE!</v>
      </c>
      <c r="N9" s="1"/>
      <c r="O9" s="1" t="e">
        <f>MOD(M9,10)</f>
        <v>#VALUE!</v>
      </c>
      <c r="P9" s="1"/>
      <c r="Q9" s="5" t="s">
        <v>6</v>
      </c>
      <c r="R9" s="1"/>
      <c r="S9" s="1" t="e">
        <f>MOD(R7,100)</f>
        <v>#VALUE!</v>
      </c>
      <c r="T9" s="1" t="e">
        <f>MOD(S9,10)</f>
        <v>#VALUE!</v>
      </c>
      <c r="U9" s="1"/>
      <c r="V9" s="5" t="s">
        <v>6</v>
      </c>
      <c r="W9" s="1"/>
      <c r="X9" s="1"/>
      <c r="Y9" s="1"/>
      <c r="Z9" s="1"/>
      <c r="AA9" s="1"/>
      <c r="AB9" s="1"/>
      <c r="AC9" s="1"/>
      <c r="AD9" s="1"/>
      <c r="AE9" s="1"/>
    </row>
    <row r="10" spans="1:31" ht="15.75" hidden="1" outlineLevel="1" thickBot="1">
      <c r="A10" s="5" t="s">
        <v>8</v>
      </c>
      <c r="B10" s="1" t="e">
        <f>TRUNC(B7/100)</f>
        <v>#VALUE!</v>
      </c>
      <c r="C10" s="1" t="e">
        <f>TRUNC(C9/10)</f>
        <v>#VALUE!</v>
      </c>
      <c r="D10" s="3" t="e">
        <f>(D9)</f>
        <v>#VALUE!</v>
      </c>
      <c r="E10" s="3"/>
      <c r="F10" s="1"/>
      <c r="G10" s="1"/>
      <c r="H10" s="1"/>
      <c r="I10" s="1"/>
      <c r="J10" s="5" t="s">
        <v>6</v>
      </c>
      <c r="K10" s="1" t="e">
        <f>TRUNC(K7/100)</f>
        <v>#VALUE!</v>
      </c>
      <c r="L10" s="1"/>
      <c r="M10" s="1" t="e">
        <f>TRUNC(M9/10)</f>
        <v>#VALUE!</v>
      </c>
      <c r="N10" s="1"/>
      <c r="O10" s="1" t="e">
        <f>(O9)</f>
        <v>#VALUE!</v>
      </c>
      <c r="P10" s="1"/>
      <c r="Q10" s="5" t="s">
        <v>6</v>
      </c>
      <c r="R10" s="1" t="e">
        <f>TRUNC(R7/100)</f>
        <v>#VALUE!</v>
      </c>
      <c r="S10" s="1" t="e">
        <f>TRUNC(S9/10)</f>
        <v>#VALUE!</v>
      </c>
      <c r="T10" s="1" t="e">
        <f>(T9)</f>
        <v>#VALUE!</v>
      </c>
      <c r="U10" s="1"/>
      <c r="V10" s="5" t="s">
        <v>6</v>
      </c>
      <c r="W10" s="1"/>
      <c r="X10" s="1"/>
      <c r="Y10" s="1"/>
      <c r="Z10" s="1"/>
      <c r="AA10" s="1"/>
      <c r="AB10" s="1"/>
      <c r="AC10" s="1"/>
      <c r="AD10" s="1"/>
      <c r="AE10" s="1"/>
    </row>
    <row r="11" spans="1:22" s="1" customFormat="1" ht="13.5" hidden="1" outlineLevel="1" thickBot="1">
      <c r="A11" s="2" t="s">
        <v>0</v>
      </c>
      <c r="B11" s="2" t="s">
        <v>0</v>
      </c>
      <c r="C11" s="2" t="s">
        <v>0</v>
      </c>
      <c r="D11" s="3" t="s">
        <v>0</v>
      </c>
      <c r="E11" s="3"/>
      <c r="F11" s="2"/>
      <c r="G11" s="2"/>
      <c r="H11" s="2" t="s">
        <v>0</v>
      </c>
      <c r="I11" s="2" t="s">
        <v>0</v>
      </c>
      <c r="J11" s="5" t="s">
        <v>6</v>
      </c>
      <c r="K11" s="2" t="s">
        <v>0</v>
      </c>
      <c r="L11" s="2"/>
      <c r="M11" s="2" t="s">
        <v>0</v>
      </c>
      <c r="N11" s="2"/>
      <c r="O11" s="2" t="s">
        <v>0</v>
      </c>
      <c r="P11" s="2" t="s">
        <v>0</v>
      </c>
      <c r="Q11" s="5" t="s">
        <v>6</v>
      </c>
      <c r="R11" s="2" t="s">
        <v>0</v>
      </c>
      <c r="S11" s="2" t="s">
        <v>0</v>
      </c>
      <c r="T11" s="2" t="s">
        <v>0</v>
      </c>
      <c r="U11" s="2" t="s">
        <v>0</v>
      </c>
      <c r="V11" s="5" t="s">
        <v>6</v>
      </c>
    </row>
    <row r="12" spans="1:31" ht="15.75" hidden="1" outlineLevel="1" thickBot="1">
      <c r="A12" s="5" t="s">
        <v>9</v>
      </c>
      <c r="B12" s="1"/>
      <c r="C12" s="1" t="e">
        <f>CHOOSE(D10+1,C18,C19,C20,C21,C22,C23,C24,C25,C26,C27)</f>
        <v>#VALUE!</v>
      </c>
      <c r="D12" s="3" t="s">
        <v>4</v>
      </c>
      <c r="E12" s="3"/>
      <c r="F12" s="5"/>
      <c r="G12" s="5"/>
      <c r="H12" s="1" t="e">
        <f>IF(A7=1,H19,H13)</f>
        <v>#REF!</v>
      </c>
      <c r="I12" s="1" t="e">
        <f>IF(B7=1,I19,I13)</f>
        <v>#VALUE!</v>
      </c>
      <c r="J12" s="5" t="s">
        <v>6</v>
      </c>
      <c r="K12" s="1"/>
      <c r="L12" s="1"/>
      <c r="M12" s="1" t="e">
        <f>CHOOSE(O10+1,C18,C19,C20,C21,C22,C23,C24,C25,C26,C27)</f>
        <v>#VALUE!</v>
      </c>
      <c r="N12" s="1"/>
      <c r="O12" s="5" t="s">
        <v>4</v>
      </c>
      <c r="P12" s="1" t="e">
        <f>IF(K7=1,P19,P13)</f>
        <v>#VALUE!</v>
      </c>
      <c r="Q12" s="5" t="s">
        <v>6</v>
      </c>
      <c r="R12" s="1"/>
      <c r="S12" s="1" t="e">
        <f>CHOOSE(T10+1,C18,C19,C20,C21,C22,C23,C24,C25,C26,C27)</f>
        <v>#VALUE!</v>
      </c>
      <c r="T12" s="5" t="s">
        <v>4</v>
      </c>
      <c r="U12" s="1" t="e">
        <f>IF(R7=1,U19,U13)</f>
        <v>#VALUE!</v>
      </c>
      <c r="V12" s="5" t="s">
        <v>6</v>
      </c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hidden="1" outlineLevel="1" thickBot="1">
      <c r="A13" s="5" t="s">
        <v>10</v>
      </c>
      <c r="B13" s="1"/>
      <c r="C13" s="1" t="e">
        <f>CHOOSE(C10+1,C28,C29,C30,C31,C32,C33,C34,C35,C36,C37,C38,#VALUE!,#VALUE!)</f>
        <v>#VALUE!</v>
      </c>
      <c r="D13" s="3" t="e">
        <f>CHOOSE(D10+1,D18,D19,D20,D21,D22,D23,D24,D25,D26,D27)</f>
        <v>#VALUE!</v>
      </c>
      <c r="E13" s="3"/>
      <c r="F13" s="1"/>
      <c r="G13" s="1"/>
      <c r="H13" s="1" t="e">
        <f>IF(AND(AND((#REF!&lt;5),(#REF!&gt;1)),(B10&lt;&gt;1)),H20,H21)</f>
        <v>#REF!</v>
      </c>
      <c r="I13" s="1" t="e">
        <f>IF(AND(AND((D10&lt;5),(D10&gt;1)),(C10&lt;&gt;1)),I20,I21)</f>
        <v>#VALUE!</v>
      </c>
      <c r="J13" s="5" t="s">
        <v>6</v>
      </c>
      <c r="K13" s="1"/>
      <c r="L13" s="1"/>
      <c r="M13" s="1" t="e">
        <f>CHOOSE(M10+1,C28,C29,C30,C31,C32,C33,C34,C35,C36,C37,C38,#VALUE!,#VALUE!)</f>
        <v>#VALUE!</v>
      </c>
      <c r="N13" s="1"/>
      <c r="O13" s="1" t="e">
        <f>CHOOSE(O10+1,D18,D19,D20,D21,D22,D23,D24,D25,D26,D27)</f>
        <v>#VALUE!</v>
      </c>
      <c r="P13" s="1" t="e">
        <f>IF(AND(AND((O10&lt;5),(O10&gt;1)),(M10&lt;&gt;1)),P20,P21)</f>
        <v>#VALUE!</v>
      </c>
      <c r="Q13" s="5" t="s">
        <v>6</v>
      </c>
      <c r="R13" s="1"/>
      <c r="S13" s="1" t="e">
        <f>CHOOSE(S10+1,C28,C29,C30,C31,C32,C33,C34,C35,C36,C37,C38,#VALUE!,#VALUE!)</f>
        <v>#VALUE!</v>
      </c>
      <c r="T13" s="1" t="e">
        <f>CHOOSE(T10+1,D18,D19,D20,D21,D22,D23,D24,D25,D26,D27)</f>
        <v>#VALUE!</v>
      </c>
      <c r="U13" s="1" t="e">
        <f>IF(AND(AND((T10&lt;5),(T10&gt;1)),(S10&lt;&gt;1)),U20,U21)</f>
        <v>#VALUE!</v>
      </c>
      <c r="V13" s="5" t="s">
        <v>6</v>
      </c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 hidden="1" outlineLevel="1" thickBot="1">
      <c r="A14" s="2" t="s">
        <v>11</v>
      </c>
      <c r="B14" s="2" t="s">
        <v>11</v>
      </c>
      <c r="C14" s="2" t="s">
        <v>11</v>
      </c>
      <c r="D14" s="3" t="s">
        <v>11</v>
      </c>
      <c r="E14" s="3"/>
      <c r="F14" s="2"/>
      <c r="G14" s="2"/>
      <c r="H14" s="2" t="s">
        <v>11</v>
      </c>
      <c r="I14" s="2" t="s">
        <v>11</v>
      </c>
      <c r="J14" s="5" t="s">
        <v>6</v>
      </c>
      <c r="K14" s="2" t="s">
        <v>11</v>
      </c>
      <c r="L14" s="2"/>
      <c r="M14" s="2" t="s">
        <v>11</v>
      </c>
      <c r="N14" s="2"/>
      <c r="O14" s="2" t="s">
        <v>11</v>
      </c>
      <c r="P14" s="2" t="s">
        <v>11</v>
      </c>
      <c r="Q14" s="5" t="s">
        <v>6</v>
      </c>
      <c r="R14" s="2" t="s">
        <v>11</v>
      </c>
      <c r="S14" s="2" t="s">
        <v>11</v>
      </c>
      <c r="T14" s="2" t="s">
        <v>11</v>
      </c>
      <c r="U14" s="2" t="s">
        <v>11</v>
      </c>
      <c r="V14" s="5" t="s">
        <v>6</v>
      </c>
      <c r="W14" s="1"/>
      <c r="X14" s="1"/>
      <c r="Y14" s="1"/>
      <c r="Z14" s="1"/>
      <c r="AA14" s="1"/>
      <c r="AB14" s="1"/>
      <c r="AC14" s="1"/>
      <c r="AD14" s="1"/>
      <c r="AE14" s="1"/>
    </row>
    <row r="15" spans="1:22" s="1" customFormat="1" ht="13.5" hidden="1" outlineLevel="1" thickBot="1">
      <c r="A15" s="5" t="s">
        <v>12</v>
      </c>
      <c r="B15" s="5" t="e">
        <f>T(B16)</f>
        <v>#VALUE!</v>
      </c>
      <c r="C15" s="5" t="e">
        <f>T(C16)</f>
        <v>#VALUE!</v>
      </c>
      <c r="D15" s="3" t="e">
        <f>T(D16)</f>
        <v>#VALUE!</v>
      </c>
      <c r="E15" s="3"/>
      <c r="F15" s="5"/>
      <c r="G15" s="5"/>
      <c r="H15" s="5" t="e">
        <f>T(H16)</f>
        <v>#REF!</v>
      </c>
      <c r="I15" s="5" t="e">
        <f>T(I16)</f>
        <v>#VALUE!</v>
      </c>
      <c r="J15" s="5" t="s">
        <v>6</v>
      </c>
      <c r="K15" s="5" t="e">
        <f>T(K16)</f>
        <v>#VALUE!</v>
      </c>
      <c r="L15" s="5"/>
      <c r="M15" s="5" t="e">
        <f>T(M16)</f>
        <v>#VALUE!</v>
      </c>
      <c r="N15" s="5"/>
      <c r="O15" s="5" t="e">
        <f>T(O16)</f>
        <v>#VALUE!</v>
      </c>
      <c r="P15" s="5" t="e">
        <f>T(P16)</f>
        <v>#VALUE!</v>
      </c>
      <c r="Q15" s="5" t="s">
        <v>6</v>
      </c>
      <c r="R15" s="5" t="e">
        <f>T(R16)</f>
        <v>#VALUE!</v>
      </c>
      <c r="S15" s="5" t="e">
        <f>T(S16)</f>
        <v>#VALUE!</v>
      </c>
      <c r="T15" s="5" t="e">
        <f>T(T16)</f>
        <v>#VALUE!</v>
      </c>
      <c r="U15" s="5" t="e">
        <f>T(U16)</f>
        <v>#VALUE!</v>
      </c>
      <c r="V15" s="5" t="s">
        <v>6</v>
      </c>
    </row>
    <row r="16" spans="1:31" ht="15.75" hidden="1" outlineLevel="1" thickBot="1">
      <c r="A16" s="5" t="s">
        <v>13</v>
      </c>
      <c r="B16" s="1" t="e">
        <f>CHOOSE(B10+1,B18,B19,B20,B21,B22,B23,B24,B25,B26,B27)</f>
        <v>#VALUE!</v>
      </c>
      <c r="C16" s="1" t="e">
        <f>IF(C10=1,C12,C13)</f>
        <v>#VALUE!</v>
      </c>
      <c r="D16" s="3" t="e">
        <f>IF(C10=1,D12,D13)</f>
        <v>#VALUE!</v>
      </c>
      <c r="E16" s="3"/>
      <c r="F16" s="1"/>
      <c r="G16" s="1"/>
      <c r="H16" s="1" t="e">
        <f>IF(A7=0,H18,H12)</f>
        <v>#REF!</v>
      </c>
      <c r="I16" s="1" t="e">
        <f>IF(B7=0,I18,I12)</f>
        <v>#VALUE!</v>
      </c>
      <c r="J16" s="5" t="s">
        <v>6</v>
      </c>
      <c r="K16" s="1" t="e">
        <f>CHOOSE(K10+1,B18,B19,B20,B21,B22,B23,B24,B25,B26,B27)</f>
        <v>#VALUE!</v>
      </c>
      <c r="L16" s="1"/>
      <c r="M16" s="1" t="e">
        <f>IF(M10=1,M12,M13)</f>
        <v>#VALUE!</v>
      </c>
      <c r="N16" s="1"/>
      <c r="O16" s="1" t="e">
        <f>IF(M10=1,O12,O13)</f>
        <v>#VALUE!</v>
      </c>
      <c r="P16" s="1" t="e">
        <f>IF(K7=0,P18,P12)</f>
        <v>#VALUE!</v>
      </c>
      <c r="Q16" s="5" t="s">
        <v>6</v>
      </c>
      <c r="R16" s="1" t="e">
        <f>CHOOSE(R10+1,B18,B19,B20,B21,B22,B23,B24,B25,B26,B27)</f>
        <v>#VALUE!</v>
      </c>
      <c r="S16" s="1" t="e">
        <f>IF(S10=1,S12,S13)</f>
        <v>#VALUE!</v>
      </c>
      <c r="T16" s="1" t="e">
        <f>IF(S10=1,T12,T13)</f>
        <v>#VALUE!</v>
      </c>
      <c r="U16" s="1" t="e">
        <f>IF(R7=0,U18,U12)</f>
        <v>#VALUE!</v>
      </c>
      <c r="V16" s="5" t="s">
        <v>6</v>
      </c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hidden="1" outlineLevel="1" thickBot="1">
      <c r="A17" s="2" t="s">
        <v>11</v>
      </c>
      <c r="B17" s="2" t="s">
        <v>11</v>
      </c>
      <c r="C17" s="2" t="s">
        <v>11</v>
      </c>
      <c r="D17" s="3" t="s">
        <v>11</v>
      </c>
      <c r="E17" s="3"/>
      <c r="F17" s="2"/>
      <c r="G17" s="2"/>
      <c r="H17" s="2" t="s">
        <v>11</v>
      </c>
      <c r="I17" s="2" t="s">
        <v>11</v>
      </c>
      <c r="J17" s="5" t="s">
        <v>6</v>
      </c>
      <c r="K17" s="2" t="s">
        <v>11</v>
      </c>
      <c r="L17" s="2"/>
      <c r="M17" s="2" t="s">
        <v>11</v>
      </c>
      <c r="N17" s="2"/>
      <c r="O17" s="2" t="s">
        <v>11</v>
      </c>
      <c r="P17" s="2" t="s">
        <v>11</v>
      </c>
      <c r="Q17" s="5" t="s">
        <v>6</v>
      </c>
      <c r="R17" s="2" t="s">
        <v>11</v>
      </c>
      <c r="S17" s="2" t="s">
        <v>11</v>
      </c>
      <c r="T17" s="2" t="s">
        <v>11</v>
      </c>
      <c r="U17" s="2" t="s">
        <v>11</v>
      </c>
      <c r="V17" s="5" t="s">
        <v>6</v>
      </c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hidden="1" outlineLevel="1" thickBot="1">
      <c r="A18" s="1"/>
      <c r="B18" s="5" t="s">
        <v>4</v>
      </c>
      <c r="C18" s="5" t="s">
        <v>14</v>
      </c>
      <c r="D18" s="3" t="s">
        <v>4</v>
      </c>
      <c r="E18" s="3"/>
      <c r="F18" s="5"/>
      <c r="G18" s="5"/>
      <c r="H18" s="5" t="s">
        <v>4</v>
      </c>
      <c r="I18" s="5" t="s">
        <v>4</v>
      </c>
      <c r="J18" s="5" t="s">
        <v>6</v>
      </c>
      <c r="K18" s="1"/>
      <c r="L18" s="1"/>
      <c r="M18" s="1"/>
      <c r="N18" s="1"/>
      <c r="O18" s="1"/>
      <c r="P18" s="5" t="s">
        <v>4</v>
      </c>
      <c r="Q18" s="5" t="s">
        <v>6</v>
      </c>
      <c r="R18" s="1"/>
      <c r="S18" s="1"/>
      <c r="T18" s="1"/>
      <c r="U18" s="5" t="s">
        <v>15</v>
      </c>
      <c r="V18" s="5" t="s">
        <v>6</v>
      </c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hidden="1" outlineLevel="1" thickBot="1">
      <c r="A19" s="1"/>
      <c r="B19" s="5" t="s">
        <v>16</v>
      </c>
      <c r="C19" s="5" t="s">
        <v>17</v>
      </c>
      <c r="D19" s="3" t="s">
        <v>18</v>
      </c>
      <c r="E19" s="3"/>
      <c r="F19" s="5"/>
      <c r="G19" s="5"/>
      <c r="H19" s="5" t="s">
        <v>19</v>
      </c>
      <c r="I19" s="5" t="s">
        <v>19</v>
      </c>
      <c r="J19" s="5" t="s">
        <v>6</v>
      </c>
      <c r="K19" s="1"/>
      <c r="L19" s="1"/>
      <c r="M19" s="1"/>
      <c r="N19" s="1"/>
      <c r="O19" s="1"/>
      <c r="P19" s="5" t="s">
        <v>20</v>
      </c>
      <c r="Q19" s="5" t="s">
        <v>6</v>
      </c>
      <c r="R19" s="1"/>
      <c r="S19" s="1"/>
      <c r="T19" s="1"/>
      <c r="U19" s="5" t="s">
        <v>21</v>
      </c>
      <c r="V19" s="5" t="s">
        <v>6</v>
      </c>
      <c r="W19" s="1"/>
      <c r="X19" s="1"/>
      <c r="Y19" s="1"/>
      <c r="Z19" s="1"/>
      <c r="AA19" s="1"/>
      <c r="AB19" s="1"/>
      <c r="AC19" s="1"/>
      <c r="AD19" s="1"/>
      <c r="AE19" s="1"/>
    </row>
    <row r="20" spans="2:22" s="1" customFormat="1" ht="13.5" hidden="1" outlineLevel="1" thickBot="1">
      <c r="B20" s="5" t="s">
        <v>22</v>
      </c>
      <c r="C20" s="5" t="s">
        <v>23</v>
      </c>
      <c r="D20" s="3" t="s">
        <v>24</v>
      </c>
      <c r="E20" s="3"/>
      <c r="F20" s="5"/>
      <c r="G20" s="5"/>
      <c r="H20" s="5" t="s">
        <v>25</v>
      </c>
      <c r="I20" s="5" t="s">
        <v>25</v>
      </c>
      <c r="J20" s="5" t="s">
        <v>6</v>
      </c>
      <c r="P20" s="5" t="s">
        <v>26</v>
      </c>
      <c r="Q20" s="5" t="s">
        <v>6</v>
      </c>
      <c r="U20" s="5" t="s">
        <v>27</v>
      </c>
      <c r="V20" s="5" t="s">
        <v>6</v>
      </c>
    </row>
    <row r="21" spans="2:22" s="1" customFormat="1" ht="13.5" hidden="1" outlineLevel="1" thickBot="1">
      <c r="B21" s="5" t="s">
        <v>28</v>
      </c>
      <c r="C21" s="5" t="s">
        <v>29</v>
      </c>
      <c r="D21" s="3" t="s">
        <v>30</v>
      </c>
      <c r="E21" s="3"/>
      <c r="F21" s="5"/>
      <c r="G21" s="5"/>
      <c r="H21" s="5" t="s">
        <v>31</v>
      </c>
      <c r="I21" s="5" t="s">
        <v>31</v>
      </c>
      <c r="J21" s="5" t="s">
        <v>6</v>
      </c>
      <c r="P21" s="5" t="s">
        <v>32</v>
      </c>
      <c r="Q21" s="5" t="s">
        <v>6</v>
      </c>
      <c r="U21" s="5" t="s">
        <v>15</v>
      </c>
      <c r="V21" s="5" t="s">
        <v>6</v>
      </c>
    </row>
    <row r="22" spans="2:22" s="1" customFormat="1" ht="13.5" hidden="1" outlineLevel="1" thickBot="1">
      <c r="B22" s="5" t="s">
        <v>33</v>
      </c>
      <c r="C22" s="5" t="s">
        <v>34</v>
      </c>
      <c r="D22" s="3" t="s">
        <v>35</v>
      </c>
      <c r="E22" s="3"/>
      <c r="F22" s="5"/>
      <c r="G22" s="5"/>
      <c r="J22" s="5" t="s">
        <v>6</v>
      </c>
      <c r="K22" s="5"/>
      <c r="L22" s="5"/>
      <c r="Q22" s="5" t="s">
        <v>6</v>
      </c>
      <c r="V22" s="5" t="s">
        <v>6</v>
      </c>
    </row>
    <row r="23" spans="1:31" ht="15.75" hidden="1" outlineLevel="1" thickBot="1">
      <c r="A23" s="1"/>
      <c r="B23" s="5" t="s">
        <v>36</v>
      </c>
      <c r="C23" s="5" t="s">
        <v>37</v>
      </c>
      <c r="D23" s="3" t="s">
        <v>38</v>
      </c>
      <c r="E23" s="3"/>
      <c r="F23" s="5"/>
      <c r="G23" s="5"/>
      <c r="H23" s="1"/>
      <c r="I23" s="1"/>
      <c r="J23" s="5" t="s">
        <v>6</v>
      </c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5" t="s">
        <v>6</v>
      </c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hidden="1" outlineLevel="1" thickBot="1">
      <c r="A24" s="1"/>
      <c r="B24" s="5" t="s">
        <v>39</v>
      </c>
      <c r="C24" s="5" t="s">
        <v>40</v>
      </c>
      <c r="D24" s="3" t="s">
        <v>41</v>
      </c>
      <c r="E24" s="3"/>
      <c r="F24" s="5"/>
      <c r="G24" s="5"/>
      <c r="H24" s="1"/>
      <c r="I24" s="1"/>
      <c r="J24" s="5" t="s">
        <v>6</v>
      </c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5" t="s">
        <v>6</v>
      </c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hidden="1" outlineLevel="1" thickBot="1">
      <c r="A25" s="1"/>
      <c r="B25" s="5" t="s">
        <v>42</v>
      </c>
      <c r="C25" s="5" t="s">
        <v>43</v>
      </c>
      <c r="D25" s="3" t="s">
        <v>44</v>
      </c>
      <c r="E25" s="3"/>
      <c r="F25" s="5"/>
      <c r="G25" s="5"/>
      <c r="H25" s="1"/>
      <c r="I25" s="1"/>
      <c r="J25" s="5" t="s">
        <v>6</v>
      </c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5" t="s">
        <v>6</v>
      </c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hidden="1" outlineLevel="1" thickBot="1">
      <c r="A26" s="1"/>
      <c r="B26" s="5" t="s">
        <v>45</v>
      </c>
      <c r="C26" s="5" t="s">
        <v>46</v>
      </c>
      <c r="D26" s="3" t="s">
        <v>47</v>
      </c>
      <c r="E26" s="3"/>
      <c r="F26" s="5"/>
      <c r="G26" s="5"/>
      <c r="H26" s="1"/>
      <c r="I26" s="1"/>
      <c r="J26" s="5" t="s">
        <v>6</v>
      </c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5" t="s">
        <v>6</v>
      </c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hidden="1" outlineLevel="1" thickBot="1">
      <c r="A27" s="1"/>
      <c r="B27" s="5" t="s">
        <v>48</v>
      </c>
      <c r="C27" s="5" t="s">
        <v>49</v>
      </c>
      <c r="D27" s="3" t="s">
        <v>50</v>
      </c>
      <c r="E27" s="3"/>
      <c r="F27" s="5"/>
      <c r="G27" s="5"/>
      <c r="H27" s="1"/>
      <c r="I27" s="1"/>
      <c r="J27" s="5" t="s">
        <v>6</v>
      </c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5" t="s">
        <v>6</v>
      </c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hidden="1" outlineLevel="1" thickBot="1">
      <c r="A28" s="1"/>
      <c r="B28" s="1"/>
      <c r="C28" s="5" t="s">
        <v>4</v>
      </c>
      <c r="D28" s="3"/>
      <c r="E28" s="3"/>
      <c r="F28" s="1"/>
      <c r="G28" s="1"/>
      <c r="H28" s="1"/>
      <c r="I28" s="1"/>
      <c r="J28" s="5" t="s">
        <v>6</v>
      </c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5" t="s">
        <v>6</v>
      </c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hidden="1" outlineLevel="1" thickBot="1">
      <c r="A29" s="1"/>
      <c r="B29" s="1"/>
      <c r="C29" s="5" t="s">
        <v>51</v>
      </c>
      <c r="D29" s="3"/>
      <c r="E29" s="3"/>
      <c r="F29" s="1"/>
      <c r="G29" s="1"/>
      <c r="H29" s="1"/>
      <c r="I29" s="1"/>
      <c r="J29" s="5" t="s">
        <v>6</v>
      </c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5" t="s">
        <v>6</v>
      </c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hidden="1" outlineLevel="1" thickBot="1">
      <c r="A30" s="1"/>
      <c r="B30" s="1"/>
      <c r="C30" s="5" t="s">
        <v>52</v>
      </c>
      <c r="D30" s="3"/>
      <c r="E30" s="3"/>
      <c r="F30" s="1"/>
      <c r="G30" s="1"/>
      <c r="H30" s="1"/>
      <c r="I30" s="1"/>
      <c r="J30" s="5" t="s">
        <v>6</v>
      </c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5" t="s">
        <v>6</v>
      </c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hidden="1" outlineLevel="1" thickBot="1">
      <c r="A31" s="1"/>
      <c r="B31" s="1"/>
      <c r="C31" s="5" t="s">
        <v>53</v>
      </c>
      <c r="D31" s="3"/>
      <c r="E31" s="3"/>
      <c r="F31" s="1"/>
      <c r="G31" s="1"/>
      <c r="H31" s="1"/>
      <c r="I31" s="1"/>
      <c r="J31" s="5" t="s">
        <v>6</v>
      </c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5" t="s">
        <v>6</v>
      </c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hidden="1" outlineLevel="1" thickBot="1">
      <c r="A32" s="1"/>
      <c r="B32" s="1"/>
      <c r="C32" s="5" t="s">
        <v>54</v>
      </c>
      <c r="D32" s="3"/>
      <c r="E32" s="3"/>
      <c r="F32" s="1"/>
      <c r="G32" s="1"/>
      <c r="H32" s="1"/>
      <c r="I32" s="1"/>
      <c r="J32" s="5" t="s">
        <v>6</v>
      </c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5" t="s">
        <v>6</v>
      </c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hidden="1" outlineLevel="1" thickBot="1">
      <c r="A33" s="1"/>
      <c r="B33" s="1"/>
      <c r="C33" s="5" t="s">
        <v>55</v>
      </c>
      <c r="D33" s="3"/>
      <c r="E33" s="3"/>
      <c r="F33" s="1"/>
      <c r="G33" s="1"/>
      <c r="H33" s="1"/>
      <c r="I33" s="1"/>
      <c r="J33" s="5" t="s">
        <v>6</v>
      </c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5" t="s">
        <v>6</v>
      </c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hidden="1" outlineLevel="1" thickBot="1">
      <c r="A34" s="1"/>
      <c r="B34" s="1"/>
      <c r="C34" s="5" t="s">
        <v>56</v>
      </c>
      <c r="D34" s="3"/>
      <c r="E34" s="3"/>
      <c r="F34" s="1"/>
      <c r="G34" s="1"/>
      <c r="H34" s="1"/>
      <c r="I34" s="1"/>
      <c r="J34" s="5" t="s">
        <v>6</v>
      </c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5" t="s">
        <v>6</v>
      </c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hidden="1" outlineLevel="1" thickBot="1">
      <c r="A35" s="1"/>
      <c r="B35" s="1"/>
      <c r="C35" s="5" t="s">
        <v>57</v>
      </c>
      <c r="D35" s="3"/>
      <c r="E35" s="3"/>
      <c r="F35" s="1"/>
      <c r="G35" s="1"/>
      <c r="H35" s="1"/>
      <c r="I35" s="1"/>
      <c r="J35" s="5" t="s">
        <v>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5" t="s">
        <v>6</v>
      </c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hidden="1" outlineLevel="1" thickBot="1">
      <c r="A36" s="1"/>
      <c r="B36" s="1"/>
      <c r="C36" s="5" t="s">
        <v>58</v>
      </c>
      <c r="D36" s="3"/>
      <c r="E36" s="3"/>
      <c r="F36" s="1"/>
      <c r="G36" s="1"/>
      <c r="H36" s="1"/>
      <c r="I36" s="1"/>
      <c r="J36" s="5" t="s">
        <v>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 t="s">
        <v>6</v>
      </c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hidden="1" outlineLevel="1" thickBot="1">
      <c r="A37" s="1"/>
      <c r="B37" s="1"/>
      <c r="C37" s="5" t="s">
        <v>59</v>
      </c>
      <c r="D37" s="3"/>
      <c r="E37" s="3"/>
      <c r="F37" s="1"/>
      <c r="G37" s="1"/>
      <c r="H37" s="1"/>
      <c r="I37" s="1"/>
      <c r="J37" s="5" t="s">
        <v>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 t="s">
        <v>6</v>
      </c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hidden="1" outlineLevel="1" thickBot="1">
      <c r="A38" s="1"/>
      <c r="B38" s="1"/>
      <c r="C38" s="1"/>
      <c r="D38" s="3"/>
      <c r="E38" s="3"/>
      <c r="F38" s="1"/>
      <c r="G38" s="1"/>
      <c r="H38" s="1"/>
      <c r="I38" s="1"/>
      <c r="J38" s="5" t="s">
        <v>6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 t="s">
        <v>6</v>
      </c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hidden="1" outlineLevel="1" thickBot="1">
      <c r="A39" s="2" t="s">
        <v>11</v>
      </c>
      <c r="B39" s="2" t="s">
        <v>11</v>
      </c>
      <c r="C39" s="2" t="s">
        <v>11</v>
      </c>
      <c r="D39" s="3" t="s">
        <v>11</v>
      </c>
      <c r="E39" s="3"/>
      <c r="F39" s="2"/>
      <c r="G39" s="2"/>
      <c r="H39" s="2" t="s">
        <v>11</v>
      </c>
      <c r="I39" s="2" t="s">
        <v>11</v>
      </c>
      <c r="J39" s="5" t="s">
        <v>6</v>
      </c>
      <c r="K39" s="6"/>
      <c r="L39" s="6"/>
      <c r="M39" s="6"/>
      <c r="N39" s="6"/>
      <c r="O39" s="6"/>
      <c r="P39" s="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hidden="1" outlineLevel="1" thickBot="1">
      <c r="A40" s="5" t="s">
        <v>60</v>
      </c>
      <c r="B40" s="1"/>
      <c r="C40" s="1"/>
      <c r="D40" s="3"/>
      <c r="E40" s="3"/>
      <c r="F40" s="1"/>
      <c r="G40" s="1"/>
      <c r="H40" s="1"/>
      <c r="I40" s="1"/>
      <c r="J40" s="6"/>
      <c r="K40" s="6"/>
      <c r="L40" s="6"/>
      <c r="M40" s="6"/>
      <c r="N40" s="6"/>
      <c r="O40" s="6"/>
      <c r="P40" s="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hidden="1" outlineLevel="1" thickBot="1">
      <c r="A41" s="5" t="s">
        <v>61</v>
      </c>
      <c r="B41" s="1"/>
      <c r="C41" s="1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hidden="1" outlineLevel="1" thickBot="1">
      <c r="A42" s="1"/>
      <c r="B42" s="1"/>
      <c r="C42" s="1"/>
      <c r="D42" s="3"/>
      <c r="E42" s="3"/>
      <c r="F42" s="1"/>
      <c r="G42" s="1"/>
      <c r="H42" s="1"/>
      <c r="I42" s="1"/>
      <c r="J42" s="1"/>
      <c r="K42" s="1"/>
      <c r="L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4:16" s="1" customFormat="1" ht="18" customHeight="1" hidden="1">
      <c r="D43" s="3"/>
      <c r="E43" s="3"/>
      <c r="J43" s="41"/>
      <c r="P43" s="1" t="s">
        <v>62</v>
      </c>
    </row>
    <row r="44" spans="1:11" s="1" customFormat="1" ht="14.25">
      <c r="A44" s="28"/>
      <c r="B44" s="10"/>
      <c r="C44" s="10"/>
      <c r="D44" s="42"/>
      <c r="E44" s="42"/>
      <c r="F44" s="10"/>
      <c r="G44" s="10"/>
      <c r="H44" s="10"/>
      <c r="I44" s="138" t="s">
        <v>63</v>
      </c>
      <c r="J44" s="11"/>
      <c r="K44" s="43"/>
    </row>
    <row r="45" spans="1:11" s="49" customFormat="1" ht="18">
      <c r="A45" s="44"/>
      <c r="B45" s="45"/>
      <c r="C45" s="208" t="s">
        <v>97</v>
      </c>
      <c r="D45" s="209"/>
      <c r="E45" s="209"/>
      <c r="F45" s="209"/>
      <c r="G45" s="209"/>
      <c r="H45" s="46"/>
      <c r="I45" s="139" t="s">
        <v>64</v>
      </c>
      <c r="J45" s="47"/>
      <c r="K45" s="48"/>
    </row>
    <row r="46" spans="1:11" s="1" customFormat="1" ht="22.5" customHeight="1" thickBot="1">
      <c r="A46" s="50"/>
      <c r="B46" s="9"/>
      <c r="C46" s="210"/>
      <c r="D46" s="211"/>
      <c r="E46" s="211"/>
      <c r="F46" s="211"/>
      <c r="G46" s="211"/>
      <c r="H46" s="9"/>
      <c r="I46" s="51"/>
      <c r="J46" s="7"/>
      <c r="K46" s="43"/>
    </row>
    <row r="47" spans="1:11" s="1" customFormat="1" ht="25.5" customHeight="1">
      <c r="A47" s="52"/>
      <c r="B47" s="53"/>
      <c r="C47" s="53"/>
      <c r="D47" s="54" t="s">
        <v>89</v>
      </c>
      <c r="E47" s="54"/>
      <c r="F47" s="55"/>
      <c r="G47" s="55"/>
      <c r="H47" s="53"/>
      <c r="I47" s="53"/>
      <c r="J47" s="56"/>
      <c r="K47" s="43"/>
    </row>
    <row r="48" spans="1:11" s="1" customFormat="1" ht="14.25">
      <c r="A48" s="52"/>
      <c r="B48" s="57"/>
      <c r="C48" s="53"/>
      <c r="D48" s="57"/>
      <c r="E48" s="57"/>
      <c r="F48" s="53"/>
      <c r="G48" s="53"/>
      <c r="H48" s="58"/>
      <c r="I48" s="58"/>
      <c r="J48" s="8"/>
      <c r="K48" s="43"/>
    </row>
    <row r="49" spans="1:10" s="1" customFormat="1" ht="12.75">
      <c r="A49" s="59"/>
      <c r="B49" s="58"/>
      <c r="C49" s="58"/>
      <c r="D49" s="60"/>
      <c r="E49" s="60"/>
      <c r="F49" s="58"/>
      <c r="G49" s="61"/>
      <c r="H49" s="62" t="s">
        <v>78</v>
      </c>
      <c r="I49" s="255">
        <v>42257</v>
      </c>
      <c r="J49" s="256"/>
    </row>
    <row r="50" spans="1:10" s="1" customFormat="1" ht="47.25" customHeight="1">
      <c r="A50" s="59"/>
      <c r="B50" s="60" t="s">
        <v>65</v>
      </c>
      <c r="C50" s="135" t="s">
        <v>102</v>
      </c>
      <c r="D50" s="60"/>
      <c r="E50" s="60"/>
      <c r="F50" s="58"/>
      <c r="G50" s="61"/>
      <c r="H50" s="62"/>
      <c r="I50" s="255"/>
      <c r="J50" s="256"/>
    </row>
    <row r="51" spans="1:10" s="1" customFormat="1" ht="12.75">
      <c r="A51" s="59"/>
      <c r="B51" s="60" t="s">
        <v>66</v>
      </c>
      <c r="C51" s="136"/>
      <c r="D51" s="60"/>
      <c r="E51" s="60"/>
      <c r="F51" s="58"/>
      <c r="G51" s="65"/>
      <c r="H51" s="62" t="s">
        <v>73</v>
      </c>
      <c r="I51" s="257" t="s">
        <v>80</v>
      </c>
      <c r="J51" s="258"/>
    </row>
    <row r="52" spans="1:10" s="1" customFormat="1" ht="12.75">
      <c r="A52" s="59"/>
      <c r="B52" s="60" t="s">
        <v>67</v>
      </c>
      <c r="C52" s="136"/>
      <c r="D52" s="60"/>
      <c r="E52" s="60"/>
      <c r="F52" s="58"/>
      <c r="G52" s="65"/>
      <c r="H52" s="62" t="s">
        <v>74</v>
      </c>
      <c r="I52" s="255"/>
      <c r="J52" s="256"/>
    </row>
    <row r="53" spans="1:10" s="1" customFormat="1" ht="12.75">
      <c r="A53" s="59"/>
      <c r="B53" s="60"/>
      <c r="C53" s="58"/>
      <c r="D53" s="60"/>
      <c r="E53" s="60"/>
      <c r="F53" s="58"/>
      <c r="G53" s="58"/>
      <c r="H53" s="60"/>
      <c r="I53" s="60"/>
      <c r="J53" s="66"/>
    </row>
    <row r="54" spans="1:10" s="1" customFormat="1" ht="12.75">
      <c r="A54" s="59"/>
      <c r="B54" s="60"/>
      <c r="C54" s="58"/>
      <c r="D54" s="60"/>
      <c r="E54" s="60"/>
      <c r="F54" s="58"/>
      <c r="G54" s="58"/>
      <c r="H54" s="60"/>
      <c r="I54" s="60"/>
      <c r="J54" s="66"/>
    </row>
    <row r="55" spans="1:10" s="1" customFormat="1" ht="12.75">
      <c r="A55" s="59"/>
      <c r="B55" s="58"/>
      <c r="C55" s="58"/>
      <c r="D55" s="60"/>
      <c r="E55" s="60"/>
      <c r="F55" s="58"/>
      <c r="G55" s="58"/>
      <c r="H55" s="60"/>
      <c r="I55" s="53"/>
      <c r="J55" s="67"/>
    </row>
    <row r="56" spans="1:10" s="1" customFormat="1" ht="15.75">
      <c r="A56" s="59"/>
      <c r="B56" s="60" t="s">
        <v>65</v>
      </c>
      <c r="C56" s="68" t="s">
        <v>88</v>
      </c>
      <c r="D56" s="60"/>
      <c r="E56" s="60"/>
      <c r="F56" s="58"/>
      <c r="G56" s="69"/>
      <c r="H56" s="58"/>
      <c r="I56" s="58"/>
      <c r="J56" s="39"/>
    </row>
    <row r="57" spans="1:10" s="1" customFormat="1" ht="12.75">
      <c r="A57" s="59"/>
      <c r="B57" s="60" t="s">
        <v>66</v>
      </c>
      <c r="C57" s="64" t="s">
        <v>96</v>
      </c>
      <c r="D57" s="60"/>
      <c r="E57" s="60"/>
      <c r="F57" s="58"/>
      <c r="G57" s="212"/>
      <c r="H57" s="212"/>
      <c r="I57" s="212"/>
      <c r="J57" s="213"/>
    </row>
    <row r="58" spans="1:10" s="1" customFormat="1" ht="12.75">
      <c r="A58" s="59"/>
      <c r="B58" s="60" t="s">
        <v>67</v>
      </c>
      <c r="C58" s="70" t="s">
        <v>90</v>
      </c>
      <c r="D58" s="60"/>
      <c r="E58" s="60"/>
      <c r="F58" s="58"/>
      <c r="G58" s="131"/>
      <c r="H58" s="132"/>
      <c r="I58" s="133"/>
      <c r="J58" s="134"/>
    </row>
    <row r="59" spans="1:18" s="58" customFormat="1" ht="15" customHeight="1">
      <c r="A59" s="30"/>
      <c r="C59" s="63"/>
      <c r="D59" s="71"/>
      <c r="E59" s="71"/>
      <c r="F59" s="16"/>
      <c r="G59" s="16"/>
      <c r="H59" s="72"/>
      <c r="I59" s="73"/>
      <c r="J59" s="74"/>
      <c r="K59" s="75"/>
      <c r="L59" s="75"/>
      <c r="M59" s="76"/>
      <c r="N59" s="75"/>
      <c r="R59" s="77"/>
    </row>
    <row r="60" spans="1:10" s="1" customFormat="1" ht="0.75" customHeight="1">
      <c r="A60" s="59"/>
      <c r="B60" s="78"/>
      <c r="C60" s="53"/>
      <c r="D60" s="57"/>
      <c r="E60" s="57"/>
      <c r="F60" s="53"/>
      <c r="G60" s="53"/>
      <c r="H60" s="79"/>
      <c r="I60" s="58"/>
      <c r="J60" s="80"/>
    </row>
    <row r="61" spans="1:10" s="1" customFormat="1" ht="7.5" customHeight="1" thickBot="1">
      <c r="A61" s="52"/>
      <c r="B61" s="81"/>
      <c r="C61" s="82"/>
      <c r="D61" s="60"/>
      <c r="E61" s="60"/>
      <c r="F61" s="58"/>
      <c r="G61" s="58"/>
      <c r="H61" s="58"/>
      <c r="I61" s="58"/>
      <c r="J61" s="8"/>
    </row>
    <row r="62" spans="1:53" s="87" customFormat="1" ht="33" customHeight="1">
      <c r="A62" s="241" t="s">
        <v>68</v>
      </c>
      <c r="B62" s="249" t="str">
        <f>"Podwyższenie frachtu zgodnie z ustaleniami do zleceń z dnia "&amp;TEXT(I49,"rrrr-mm-dd")</f>
        <v>Podwyższenie frachtu zgodnie z ustaleniami do zleceń z dnia 2015-09-10</v>
      </c>
      <c r="C62" s="250"/>
      <c r="D62" s="243" t="s">
        <v>76</v>
      </c>
      <c r="E62" s="243" t="s">
        <v>106</v>
      </c>
      <c r="F62" s="191" t="s">
        <v>84</v>
      </c>
      <c r="G62" s="192" t="s">
        <v>81</v>
      </c>
      <c r="H62" s="239" t="s">
        <v>77</v>
      </c>
      <c r="I62" s="191" t="s">
        <v>82</v>
      </c>
      <c r="J62" s="193" t="s">
        <v>83</v>
      </c>
      <c r="K62" s="83"/>
      <c r="L62" s="83"/>
      <c r="M62" s="83"/>
      <c r="N62" s="83"/>
      <c r="O62" s="83"/>
      <c r="P62" s="84"/>
      <c r="Q62" s="84"/>
      <c r="R62" s="57"/>
      <c r="S62" s="85"/>
      <c r="T62" s="53"/>
      <c r="U62" s="85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</row>
    <row r="63" spans="1:53" s="87" customFormat="1" ht="24.75" thickBot="1">
      <c r="A63" s="242"/>
      <c r="B63" s="251"/>
      <c r="C63" s="252"/>
      <c r="D63" s="244"/>
      <c r="E63" s="244"/>
      <c r="F63" s="198" t="s">
        <v>121</v>
      </c>
      <c r="G63" s="184" t="s">
        <v>118</v>
      </c>
      <c r="H63" s="240"/>
      <c r="I63" s="184" t="s">
        <v>119</v>
      </c>
      <c r="J63" s="185" t="s">
        <v>120</v>
      </c>
      <c r="K63" s="83"/>
      <c r="L63" s="83"/>
      <c r="M63" s="83"/>
      <c r="N63" s="83"/>
      <c r="O63" s="83"/>
      <c r="P63" s="84"/>
      <c r="Q63" s="84"/>
      <c r="R63" s="57"/>
      <c r="S63" s="85"/>
      <c r="T63" s="53"/>
      <c r="U63" s="85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</row>
    <row r="64" spans="1:53" s="91" customFormat="1" ht="48.75" customHeight="1">
      <c r="A64" s="253">
        <v>1</v>
      </c>
      <c r="B64" s="262" t="s">
        <v>111</v>
      </c>
      <c r="C64" s="263"/>
      <c r="D64" s="266">
        <v>1</v>
      </c>
      <c r="E64" s="272" t="s">
        <v>110</v>
      </c>
      <c r="F64" s="158"/>
      <c r="G64" s="162">
        <f>D64*F64</f>
        <v>0</v>
      </c>
      <c r="H64" s="161">
        <v>0.23</v>
      </c>
      <c r="I64" s="162">
        <f>ROUND(G64*H64,2)</f>
        <v>0</v>
      </c>
      <c r="J64" s="154">
        <f>I64+G64</f>
        <v>0</v>
      </c>
      <c r="K64" s="88"/>
      <c r="L64" s="61"/>
      <c r="M64" s="88"/>
      <c r="N64" s="88"/>
      <c r="O64" s="88"/>
      <c r="P64" s="65"/>
      <c r="Q64" s="65"/>
      <c r="R64" s="89"/>
      <c r="S64" s="65"/>
      <c r="T64" s="65"/>
      <c r="U64" s="65"/>
      <c r="V64" s="65"/>
      <c r="W64" s="65"/>
      <c r="X64" s="90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</row>
    <row r="65" spans="1:53" s="91" customFormat="1" ht="24" customHeight="1" thickBot="1">
      <c r="A65" s="254"/>
      <c r="B65" s="236" t="s">
        <v>109</v>
      </c>
      <c r="C65" s="237"/>
      <c r="D65" s="267"/>
      <c r="E65" s="273"/>
      <c r="F65" s="157" t="s">
        <v>107</v>
      </c>
      <c r="G65" s="151" t="s">
        <v>99</v>
      </c>
      <c r="H65" s="160">
        <v>0.23</v>
      </c>
      <c r="I65" s="151" t="s">
        <v>100</v>
      </c>
      <c r="J65" s="153" t="s">
        <v>101</v>
      </c>
      <c r="K65" s="88"/>
      <c r="L65" s="61"/>
      <c r="M65" s="88"/>
      <c r="N65" s="88"/>
      <c r="O65" s="88"/>
      <c r="P65" s="65"/>
      <c r="Q65" s="65"/>
      <c r="R65" s="89"/>
      <c r="S65" s="65"/>
      <c r="T65" s="65"/>
      <c r="U65" s="65"/>
      <c r="V65" s="65"/>
      <c r="W65" s="65"/>
      <c r="X65" s="90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</row>
    <row r="66" spans="1:53" s="91" customFormat="1" ht="48.75" customHeight="1">
      <c r="A66" s="253">
        <v>2</v>
      </c>
      <c r="B66" s="262" t="s">
        <v>111</v>
      </c>
      <c r="C66" s="263"/>
      <c r="D66" s="266">
        <v>1</v>
      </c>
      <c r="E66" s="272" t="s">
        <v>110</v>
      </c>
      <c r="F66" s="158"/>
      <c r="G66" s="159">
        <f>D66*F66</f>
        <v>0</v>
      </c>
      <c r="H66" s="161">
        <v>0.23</v>
      </c>
      <c r="I66" s="162">
        <f>ROUND(G66*H66,2)</f>
        <v>0</v>
      </c>
      <c r="J66" s="154">
        <f>I66+G66</f>
        <v>0</v>
      </c>
      <c r="K66" s="88"/>
      <c r="L66" s="88"/>
      <c r="M66" s="147"/>
      <c r="N66" s="88"/>
      <c r="O66" s="88"/>
      <c r="P66" s="65"/>
      <c r="Q66" s="65"/>
      <c r="R66" s="89"/>
      <c r="S66" s="65"/>
      <c r="T66" s="65"/>
      <c r="U66" s="65"/>
      <c r="V66" s="65"/>
      <c r="W66" s="65"/>
      <c r="X66" s="90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</row>
    <row r="67" spans="1:53" s="91" customFormat="1" ht="25.5" customHeight="1" thickBot="1">
      <c r="A67" s="254"/>
      <c r="B67" s="236" t="s">
        <v>109</v>
      </c>
      <c r="C67" s="237"/>
      <c r="D67" s="267"/>
      <c r="E67" s="273"/>
      <c r="F67" s="157" t="s">
        <v>107</v>
      </c>
      <c r="G67" s="151" t="s">
        <v>99</v>
      </c>
      <c r="H67" s="160">
        <v>0.23</v>
      </c>
      <c r="I67" s="151" t="s">
        <v>100</v>
      </c>
      <c r="J67" s="153" t="s">
        <v>101</v>
      </c>
      <c r="K67" s="88"/>
      <c r="L67" s="88"/>
      <c r="M67" s="147"/>
      <c r="N67" s="88"/>
      <c r="O67" s="88"/>
      <c r="P67" s="65"/>
      <c r="Q67" s="65"/>
      <c r="R67" s="89"/>
      <c r="S67" s="65"/>
      <c r="T67" s="65"/>
      <c r="U67" s="65"/>
      <c r="V67" s="65"/>
      <c r="W67" s="65"/>
      <c r="X67" s="90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</row>
    <row r="68" spans="1:24" s="1" customFormat="1" ht="48.75" customHeight="1">
      <c r="A68" s="264">
        <v>3</v>
      </c>
      <c r="B68" s="262" t="s">
        <v>111</v>
      </c>
      <c r="C68" s="263"/>
      <c r="D68" s="266">
        <v>1</v>
      </c>
      <c r="E68" s="272" t="s">
        <v>110</v>
      </c>
      <c r="F68" s="141"/>
      <c r="G68" s="140">
        <f>D68*F68</f>
        <v>0</v>
      </c>
      <c r="H68" s="142">
        <v>0.23</v>
      </c>
      <c r="I68" s="140">
        <f>ROUND(G68*H68,2)</f>
        <v>0</v>
      </c>
      <c r="J68" s="143">
        <f>I68+G68</f>
        <v>0</v>
      </c>
      <c r="K68" s="92" t="s">
        <v>4</v>
      </c>
      <c r="M68" s="58"/>
      <c r="N68" s="58"/>
      <c r="R68" s="93">
        <v>61.39991813344249</v>
      </c>
      <c r="S68" s="58" t="s">
        <v>70</v>
      </c>
      <c r="T68" s="58"/>
      <c r="U68" s="58"/>
      <c r="V68" s="58"/>
      <c r="W68" s="58"/>
      <c r="X68" s="94"/>
    </row>
    <row r="69" spans="1:24" s="1" customFormat="1" ht="25.5" customHeight="1" thickBot="1">
      <c r="A69" s="265"/>
      <c r="B69" s="236" t="s">
        <v>109</v>
      </c>
      <c r="C69" s="237"/>
      <c r="D69" s="267"/>
      <c r="E69" s="273"/>
      <c r="F69" s="164" t="s">
        <v>107</v>
      </c>
      <c r="G69" s="155" t="s">
        <v>99</v>
      </c>
      <c r="H69" s="144">
        <v>0.23</v>
      </c>
      <c r="I69" s="155" t="s">
        <v>100</v>
      </c>
      <c r="J69" s="156" t="s">
        <v>101</v>
      </c>
      <c r="K69" s="92"/>
      <c r="M69" s="58"/>
      <c r="N69" s="58"/>
      <c r="R69" s="93"/>
      <c r="S69" s="58"/>
      <c r="T69" s="58"/>
      <c r="U69" s="58"/>
      <c r="V69" s="58"/>
      <c r="W69" s="58"/>
      <c r="X69" s="94"/>
    </row>
    <row r="70" spans="1:24" s="1" customFormat="1" ht="48.75" customHeight="1">
      <c r="A70" s="264">
        <v>4</v>
      </c>
      <c r="B70" s="262" t="s">
        <v>111</v>
      </c>
      <c r="C70" s="263"/>
      <c r="D70" s="266">
        <v>1</v>
      </c>
      <c r="E70" s="272" t="s">
        <v>110</v>
      </c>
      <c r="F70" s="141"/>
      <c r="G70" s="152">
        <f>D70*F70</f>
        <v>0</v>
      </c>
      <c r="H70" s="142">
        <v>0.23</v>
      </c>
      <c r="I70" s="152">
        <f>ROUND(G70*H70,2)</f>
        <v>0</v>
      </c>
      <c r="J70" s="154">
        <f>I70+G70</f>
        <v>0</v>
      </c>
      <c r="L70" s="58"/>
      <c r="M70" s="58"/>
      <c r="N70" s="58"/>
      <c r="R70" s="96">
        <v>102.33319688907082</v>
      </c>
      <c r="S70" s="97" t="s">
        <v>71</v>
      </c>
      <c r="T70" s="97"/>
      <c r="U70" s="97"/>
      <c r="V70" s="97"/>
      <c r="W70" s="97"/>
      <c r="X70" s="98"/>
    </row>
    <row r="71" spans="1:24" s="1" customFormat="1" ht="25.5" customHeight="1" thickBot="1">
      <c r="A71" s="265"/>
      <c r="B71" s="236" t="s">
        <v>109</v>
      </c>
      <c r="C71" s="237"/>
      <c r="D71" s="267"/>
      <c r="E71" s="273"/>
      <c r="F71" s="164" t="s">
        <v>107</v>
      </c>
      <c r="G71" s="151" t="s">
        <v>99</v>
      </c>
      <c r="H71" s="144">
        <v>0.23</v>
      </c>
      <c r="I71" s="151" t="s">
        <v>100</v>
      </c>
      <c r="J71" s="153" t="s">
        <v>101</v>
      </c>
      <c r="M71" s="58"/>
      <c r="N71" s="58"/>
      <c r="R71" s="96"/>
      <c r="S71" s="100"/>
      <c r="T71" s="97"/>
      <c r="U71" s="97"/>
      <c r="V71" s="97"/>
      <c r="W71" s="97"/>
      <c r="X71" s="98"/>
    </row>
    <row r="72" spans="1:43" s="1" customFormat="1" ht="48.75" customHeight="1">
      <c r="A72" s="264">
        <v>5</v>
      </c>
      <c r="B72" s="262" t="s">
        <v>111</v>
      </c>
      <c r="C72" s="263"/>
      <c r="D72" s="266">
        <v>1</v>
      </c>
      <c r="E72" s="272" t="s">
        <v>110</v>
      </c>
      <c r="F72" s="158"/>
      <c r="G72" s="140">
        <f>D72*F72</f>
        <v>0</v>
      </c>
      <c r="H72" s="142">
        <v>0.23</v>
      </c>
      <c r="I72" s="152">
        <f>ROUND(G72*H72,2)</f>
        <v>0</v>
      </c>
      <c r="J72" s="154">
        <f>I72+G72</f>
        <v>0</v>
      </c>
      <c r="M72" s="58"/>
      <c r="N72" s="58"/>
      <c r="R72" s="41"/>
      <c r="S72" s="41"/>
      <c r="T72" s="41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</row>
    <row r="73" spans="1:43" s="1" customFormat="1" ht="25.5" customHeight="1" thickBot="1">
      <c r="A73" s="265"/>
      <c r="B73" s="236" t="s">
        <v>109</v>
      </c>
      <c r="C73" s="237"/>
      <c r="D73" s="271"/>
      <c r="E73" s="273"/>
      <c r="F73" s="157" t="s">
        <v>107</v>
      </c>
      <c r="G73" s="155" t="s">
        <v>99</v>
      </c>
      <c r="H73" s="165">
        <v>0.23</v>
      </c>
      <c r="I73" s="151" t="s">
        <v>100</v>
      </c>
      <c r="J73" s="153" t="s">
        <v>101</v>
      </c>
      <c r="M73" s="58"/>
      <c r="N73" s="58"/>
      <c r="R73" s="41"/>
      <c r="S73" s="41"/>
      <c r="T73" s="41"/>
      <c r="U73" s="41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</row>
    <row r="74" spans="13:43" s="1" customFormat="1" ht="12.75" hidden="1">
      <c r="M74" s="58"/>
      <c r="N74" s="58"/>
      <c r="R74" s="41"/>
      <c r="S74" s="41"/>
      <c r="T74" s="41"/>
      <c r="U74" s="41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</row>
    <row r="75" spans="13:43" s="1" customFormat="1" ht="12.75" customHeight="1" hidden="1">
      <c r="M75" s="58"/>
      <c r="N75" s="58"/>
      <c r="R75" s="41"/>
      <c r="S75" s="41"/>
      <c r="T75" s="41"/>
      <c r="U75" s="41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</row>
    <row r="76" spans="18:43" s="1" customFormat="1" ht="14.25" customHeight="1" hidden="1">
      <c r="R76" s="41"/>
      <c r="S76" s="41"/>
      <c r="T76" s="41"/>
      <c r="U76" s="41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</row>
    <row r="77" spans="1:43" s="1" customFormat="1" ht="14.25" customHeight="1">
      <c r="A77" s="30"/>
      <c r="B77" s="95"/>
      <c r="C77" s="95"/>
      <c r="D77" s="168"/>
      <c r="E77" s="169"/>
      <c r="F77" s="59"/>
      <c r="G77" s="58"/>
      <c r="H77" s="58"/>
      <c r="I77" s="58"/>
      <c r="J77" s="8"/>
      <c r="R77" s="41"/>
      <c r="S77" s="41"/>
      <c r="T77" s="41"/>
      <c r="U77" s="41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</row>
    <row r="78" spans="1:10" s="1" customFormat="1" ht="13.5" hidden="1" thickBot="1">
      <c r="A78" s="30"/>
      <c r="B78" s="99"/>
      <c r="C78" s="95"/>
      <c r="D78" s="72"/>
      <c r="E78" s="72"/>
      <c r="F78" s="29" t="s">
        <v>72</v>
      </c>
      <c r="G78" s="12">
        <f>SUM(G81:G87)</f>
        <v>0</v>
      </c>
      <c r="H78" s="13">
        <f>H64</f>
        <v>0.23</v>
      </c>
      <c r="I78" s="12">
        <f>SUM(I81:I87)</f>
        <v>0</v>
      </c>
      <c r="J78" s="14">
        <f>SUM(J80:J87)</f>
        <v>0</v>
      </c>
    </row>
    <row r="79" spans="1:10" s="1" customFormat="1" ht="13.5" hidden="1" thickBot="1">
      <c r="A79" s="30"/>
      <c r="B79" s="95"/>
      <c r="C79" s="95"/>
      <c r="D79" s="72"/>
      <c r="E79" s="72"/>
      <c r="F79" s="30"/>
      <c r="G79" s="15"/>
      <c r="H79" s="16"/>
      <c r="I79" s="16"/>
      <c r="J79" s="17"/>
    </row>
    <row r="80" spans="1:10" s="1" customFormat="1" ht="12.75" hidden="1">
      <c r="A80" s="30"/>
      <c r="B80" s="95"/>
      <c r="C80" s="95"/>
      <c r="D80" s="72"/>
      <c r="E80" s="72"/>
      <c r="F80" s="228" t="s">
        <v>69</v>
      </c>
      <c r="G80" s="229"/>
      <c r="H80" s="229"/>
      <c r="I80" s="229"/>
      <c r="J80" s="230"/>
    </row>
    <row r="81" spans="1:10" s="1" customFormat="1" ht="12.75" hidden="1">
      <c r="A81" s="30"/>
      <c r="B81" s="95"/>
      <c r="C81" s="95"/>
      <c r="D81" s="72"/>
      <c r="E81" s="72"/>
      <c r="F81" s="31">
        <v>0.22</v>
      </c>
      <c r="G81" s="18">
        <f>SUM(G64:G68)</f>
        <v>0</v>
      </c>
      <c r="H81" s="19">
        <v>0.22</v>
      </c>
      <c r="I81" s="18">
        <f>SUM(I64:I68)</f>
        <v>0</v>
      </c>
      <c r="J81" s="20">
        <f>SUM(J64:J68)</f>
        <v>0</v>
      </c>
    </row>
    <row r="82" spans="1:10" s="1" customFormat="1" ht="23.25" customHeight="1">
      <c r="A82" s="30"/>
      <c r="B82" s="101"/>
      <c r="C82" s="145" t="s">
        <v>108</v>
      </c>
      <c r="D82" s="72"/>
      <c r="E82" s="72"/>
      <c r="F82" s="32" t="s">
        <v>85</v>
      </c>
      <c r="G82" s="171" t="s">
        <v>112</v>
      </c>
      <c r="H82" s="22">
        <v>0.23</v>
      </c>
      <c r="I82" s="171" t="s">
        <v>113</v>
      </c>
      <c r="J82" s="172" t="s">
        <v>114</v>
      </c>
    </row>
    <row r="83" spans="1:10" s="1" customFormat="1" ht="13.5" thickBot="1">
      <c r="A83" s="59"/>
      <c r="B83" s="15"/>
      <c r="C83" s="238"/>
      <c r="D83" s="72"/>
      <c r="E83" s="72"/>
      <c r="F83" s="33" t="s">
        <v>86</v>
      </c>
      <c r="G83" s="171" t="s">
        <v>115</v>
      </c>
      <c r="H83" s="22">
        <v>0.23</v>
      </c>
      <c r="I83" s="173" t="s">
        <v>116</v>
      </c>
      <c r="J83" s="174" t="s">
        <v>117</v>
      </c>
    </row>
    <row r="84" spans="1:10" s="137" customFormat="1" ht="12.75">
      <c r="A84" s="59"/>
      <c r="B84" s="58"/>
      <c r="C84" s="238"/>
      <c r="D84" s="72"/>
      <c r="E84" s="72"/>
      <c r="F84" s="38" t="s">
        <v>79</v>
      </c>
      <c r="G84" s="231" t="s">
        <v>69</v>
      </c>
      <c r="H84" s="232"/>
      <c r="I84" s="232"/>
      <c r="J84" s="233"/>
    </row>
    <row r="85" spans="1:10" s="1" customFormat="1" ht="12.75">
      <c r="A85" s="59"/>
      <c r="B85" s="58"/>
      <c r="C85" s="238"/>
      <c r="D85" s="72"/>
      <c r="E85" s="72"/>
      <c r="F85" s="31">
        <v>0.23</v>
      </c>
      <c r="G85" s="171" t="s">
        <v>112</v>
      </c>
      <c r="H85" s="25">
        <v>0.23</v>
      </c>
      <c r="I85" s="183" t="s">
        <v>116</v>
      </c>
      <c r="J85" s="172" t="s">
        <v>114</v>
      </c>
    </row>
    <row r="86" spans="1:10" s="1" customFormat="1" ht="12.75">
      <c r="A86" s="59"/>
      <c r="B86" s="58"/>
      <c r="C86" s="238"/>
      <c r="D86" s="72"/>
      <c r="E86" s="72"/>
      <c r="F86" s="31">
        <v>0.08</v>
      </c>
      <c r="G86" s="26"/>
      <c r="H86" s="25">
        <v>0.08</v>
      </c>
      <c r="I86" s="26"/>
      <c r="J86" s="34"/>
    </row>
    <row r="87" spans="1:10" s="1" customFormat="1" ht="17.25" customHeight="1">
      <c r="A87" s="59"/>
      <c r="B87" s="58"/>
      <c r="C87" s="238"/>
      <c r="D87" s="72"/>
      <c r="E87" s="72"/>
      <c r="F87" s="35">
        <v>0</v>
      </c>
      <c r="G87" s="26"/>
      <c r="H87" s="25">
        <v>0</v>
      </c>
      <c r="I87" s="26"/>
      <c r="J87" s="34"/>
    </row>
    <row r="88" spans="1:10" ht="15.75" thickBot="1">
      <c r="A88" s="116" t="s">
        <v>94</v>
      </c>
      <c r="B88" s="15"/>
      <c r="C88" s="15"/>
      <c r="D88" s="72"/>
      <c r="E88" s="72"/>
      <c r="F88" s="102" t="s">
        <v>75</v>
      </c>
      <c r="G88" s="103"/>
      <c r="H88" s="104" t="s">
        <v>75</v>
      </c>
      <c r="I88" s="103"/>
      <c r="J88" s="105"/>
    </row>
    <row r="89" spans="1:10" s="122" customFormat="1" ht="22.5" customHeight="1">
      <c r="A89" s="59"/>
      <c r="B89" s="36" t="str">
        <f>J82</f>
        <v>suma brutto €</v>
      </c>
      <c r="C89" s="37" t="s">
        <v>87</v>
      </c>
      <c r="D89" s="72"/>
      <c r="E89" s="72"/>
      <c r="F89" s="106"/>
      <c r="G89" s="107"/>
      <c r="H89" s="108"/>
      <c r="I89" s="107"/>
      <c r="J89" s="109"/>
    </row>
    <row r="90" spans="1:10" ht="33" customHeight="1" thickBot="1">
      <c r="A90" s="59"/>
      <c r="B90" s="110"/>
      <c r="C90" s="58"/>
      <c r="D90" s="60"/>
      <c r="E90" s="60"/>
      <c r="F90" s="111"/>
      <c r="G90" s="111"/>
      <c r="H90" s="58"/>
      <c r="I90" s="58"/>
      <c r="J90" s="8"/>
    </row>
    <row r="91" spans="1:10" s="127" customFormat="1" ht="20.25" customHeight="1" thickBot="1">
      <c r="A91" s="268" t="s">
        <v>98</v>
      </c>
      <c r="B91" s="269"/>
      <c r="C91" s="269"/>
      <c r="D91" s="269"/>
      <c r="E91" s="269"/>
      <c r="F91" s="269"/>
      <c r="G91" s="269"/>
      <c r="H91" s="269"/>
      <c r="I91" s="269"/>
      <c r="J91" s="270"/>
    </row>
    <row r="92" spans="1:10" ht="15">
      <c r="A92" s="59"/>
      <c r="B92" s="58"/>
      <c r="C92" s="58"/>
      <c r="D92" s="62"/>
      <c r="E92" s="62"/>
      <c r="F92" s="58"/>
      <c r="G92" s="58"/>
      <c r="H92" s="58"/>
      <c r="I92" s="58"/>
      <c r="J92" s="8"/>
    </row>
    <row r="93" spans="1:10" ht="31.5" customHeight="1">
      <c r="A93" s="112"/>
      <c r="B93" s="113"/>
      <c r="C93" s="113"/>
      <c r="D93" s="113"/>
      <c r="E93" s="113"/>
      <c r="F93" s="113"/>
      <c r="G93" s="113"/>
      <c r="H93" s="113"/>
      <c r="I93" s="113"/>
      <c r="J93" s="114"/>
    </row>
    <row r="94" spans="1:10" ht="15">
      <c r="A94" s="59"/>
      <c r="B94" s="58"/>
      <c r="C94" s="58"/>
      <c r="D94" s="57"/>
      <c r="E94" s="57"/>
      <c r="F94" s="53"/>
      <c r="G94" s="53"/>
      <c r="H94" s="58"/>
      <c r="I94" s="58"/>
      <c r="J94" s="8"/>
    </row>
    <row r="95" spans="1:10" ht="15">
      <c r="A95" s="59" t="s">
        <v>4</v>
      </c>
      <c r="B95" s="115" t="s">
        <v>93</v>
      </c>
      <c r="C95" s="58"/>
      <c r="D95" s="57"/>
      <c r="E95" s="57"/>
      <c r="F95" s="53"/>
      <c r="G95" s="53"/>
      <c r="H95" s="148"/>
      <c r="I95" s="70" t="s">
        <v>91</v>
      </c>
      <c r="J95" s="8"/>
    </row>
    <row r="96" spans="1:10" ht="15">
      <c r="A96" s="116"/>
      <c r="B96" s="117" t="s">
        <v>95</v>
      </c>
      <c r="C96" s="118"/>
      <c r="D96" s="119"/>
      <c r="E96" s="119"/>
      <c r="F96" s="120"/>
      <c r="G96" s="120"/>
      <c r="H96" s="115"/>
      <c r="I96" s="117" t="s">
        <v>92</v>
      </c>
      <c r="J96" s="121"/>
    </row>
    <row r="97" spans="1:10" ht="15.75" thickBot="1">
      <c r="A97" s="123"/>
      <c r="B97" s="69"/>
      <c r="C97" s="69"/>
      <c r="D97" s="124"/>
      <c r="E97" s="124"/>
      <c r="F97" s="125"/>
      <c r="G97" s="125"/>
      <c r="H97" s="125"/>
      <c r="I97" s="125"/>
      <c r="J97" s="126"/>
    </row>
    <row r="98" spans="1:10" ht="15.75" thickBot="1">
      <c r="A98" s="259" t="s">
        <v>105</v>
      </c>
      <c r="B98" s="260"/>
      <c r="C98" s="260"/>
      <c r="D98" s="260"/>
      <c r="E98" s="260"/>
      <c r="F98" s="260"/>
      <c r="G98" s="260"/>
      <c r="H98" s="260"/>
      <c r="I98" s="260"/>
      <c r="J98" s="261"/>
    </row>
    <row r="99" spans="1:10" ht="15.75" thickBot="1">
      <c r="A99" s="146"/>
      <c r="B99" s="149"/>
      <c r="C99" s="149"/>
      <c r="D99" s="149"/>
      <c r="E99" s="167"/>
      <c r="F99" s="149"/>
      <c r="G99" s="149"/>
      <c r="H99" s="149"/>
      <c r="I99" s="149"/>
      <c r="J99" s="150"/>
    </row>
    <row r="100" spans="1:10" ht="15.75" thickBot="1">
      <c r="A100" s="128"/>
      <c r="B100" s="9"/>
      <c r="C100" s="9"/>
      <c r="D100" s="129"/>
      <c r="E100" s="129"/>
      <c r="F100" s="9"/>
      <c r="G100" s="9"/>
      <c r="H100" s="9"/>
      <c r="I100" s="9"/>
      <c r="J100" s="7"/>
    </row>
    <row r="103" ht="15">
      <c r="G103" s="166"/>
    </row>
  </sheetData>
  <sheetProtection/>
  <mergeCells count="42">
    <mergeCell ref="H62:H63"/>
    <mergeCell ref="A64:A65"/>
    <mergeCell ref="A66:A67"/>
    <mergeCell ref="A68:A69"/>
    <mergeCell ref="A70:A71"/>
    <mergeCell ref="D70:D71"/>
    <mergeCell ref="E64:E65"/>
    <mergeCell ref="E66:E67"/>
    <mergeCell ref="E68:E69"/>
    <mergeCell ref="E70:E71"/>
    <mergeCell ref="B67:C67"/>
    <mergeCell ref="C83:C87"/>
    <mergeCell ref="A62:A63"/>
    <mergeCell ref="B62:C63"/>
    <mergeCell ref="D62:D63"/>
    <mergeCell ref="E62:E63"/>
    <mergeCell ref="D72:D73"/>
    <mergeCell ref="E72:E73"/>
    <mergeCell ref="D68:D69"/>
    <mergeCell ref="G84:J84"/>
    <mergeCell ref="A91:J91"/>
    <mergeCell ref="B70:C70"/>
    <mergeCell ref="B71:C71"/>
    <mergeCell ref="B72:C72"/>
    <mergeCell ref="B73:C73"/>
    <mergeCell ref="F80:J80"/>
    <mergeCell ref="A98:J98"/>
    <mergeCell ref="B68:C68"/>
    <mergeCell ref="B69:C69"/>
    <mergeCell ref="G57:J57"/>
    <mergeCell ref="B64:C64"/>
    <mergeCell ref="B65:C65"/>
    <mergeCell ref="B66:C66"/>
    <mergeCell ref="A72:A73"/>
    <mergeCell ref="D64:D65"/>
    <mergeCell ref="D66:D67"/>
    <mergeCell ref="C45:G45"/>
    <mergeCell ref="C46:G46"/>
    <mergeCell ref="I49:J49"/>
    <mergeCell ref="I50:J50"/>
    <mergeCell ref="I51:J51"/>
    <mergeCell ref="I52:J52"/>
  </mergeCells>
  <printOptions horizontalCentered="1"/>
  <pageMargins left="0.7" right="0.7" top="0.75" bottom="0.75" header="0.3" footer="0.3"/>
  <pageSetup fitToHeight="1" fitToWidth="1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Melon</dc:creator>
  <cp:keywords/>
  <dc:description/>
  <cp:lastModifiedBy>Macińska Urszula</cp:lastModifiedBy>
  <cp:lastPrinted>2015-09-10T09:04:46Z</cp:lastPrinted>
  <dcterms:created xsi:type="dcterms:W3CDTF">2002-01-08T11:58:58Z</dcterms:created>
  <dcterms:modified xsi:type="dcterms:W3CDTF">2018-09-04T13:02:35Z</dcterms:modified>
  <cp:category/>
  <cp:version/>
  <cp:contentType/>
  <cp:contentStatus/>
</cp:coreProperties>
</file>